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135" windowWidth="11340" windowHeight="11640" activeTab="0"/>
  </bookViews>
  <sheets>
    <sheet name="Hcontact.xls" sheetId="1" r:id="rId1"/>
  </sheets>
  <definedNames>
    <definedName name="A0age">'Hcontact.xls'!$E$27</definedName>
    <definedName name="A0alt">'Hcontact.xls'!#REF!</definedName>
    <definedName name="A1age">'Hcontact.xls'!$E$28</definedName>
    <definedName name="A1alt">'Hcontact.xls'!$E$5</definedName>
    <definedName name="A2age">'Hcontact.xls'!$E$29</definedName>
    <definedName name="A2alt">'Hcontact.xls'!$E$6</definedName>
    <definedName name="A3age">'Hcontact.xls'!$E$30</definedName>
    <definedName name="A3alt">'Hcontact.xls'!$E$7</definedName>
    <definedName name="A4age">'Hcontact.xls'!$E$31</definedName>
    <definedName name="A4alt">'Hcontact.xls'!$E$11</definedName>
    <definedName name="A5age">'Hcontact.xls'!$E$32</definedName>
    <definedName name="A5alt">'Hcontact.xls'!$E$25</definedName>
    <definedName name="alpha">'Hcontact.xls'!$B$37</definedName>
    <definedName name="B0age">'Hcontact.xls'!$G$27</definedName>
    <definedName name="B0alt">'Hcontact.xls'!#REF!</definedName>
    <definedName name="B1age">'Hcontact.xls'!$G$28</definedName>
    <definedName name="B1alt">'Hcontact.xls'!#REF!</definedName>
    <definedName name="B2age">'Hcontact.xls'!$G$29</definedName>
    <definedName name="B2alt">'Hcontact.xls'!#REF!</definedName>
    <definedName name="B3age">'Hcontact.xls'!$G$30</definedName>
    <definedName name="B3alt">'Hcontact.xls'!#REF!</definedName>
    <definedName name="B4age">'Hcontact.xls'!$G$31</definedName>
    <definedName name="B4alt">'Hcontact.xls'!$G$10</definedName>
    <definedName name="B5age">'Hcontact.xls'!$G$32</definedName>
    <definedName name="B5alt">'Hcontact.xls'!$G$25</definedName>
    <definedName name="beta">'Hcontact.xls'!$B$38</definedName>
    <definedName name="cc">'Hcontact.xls'!$B$40</definedName>
    <definedName name="costheta">'Hcontact.xls'!$B$35</definedName>
    <definedName name="dd">'Hcontact.xls'!$B$41</definedName>
    <definedName name="delcyl">'Hcontact.xls'!$B$22</definedName>
    <definedName name="delplt">'Hcontact.xls'!$B$23</definedName>
    <definedName name="dia1">'Hcontact.xls'!$B$8</definedName>
    <definedName name="dia2">'Hcontact.xls'!$B$9</definedName>
    <definedName name="DmDm">'Hcontact.xls'!#REF!</definedName>
    <definedName name="Ebar">'Hcontact.xls'!$B$30</definedName>
    <definedName name="Ee">'Hcontact.xls'!$B$33</definedName>
    <definedName name="Eequiv">'Hcontact.xls'!$B$19</definedName>
    <definedName name="Emod1">'Hcontact.xls'!$B$12</definedName>
    <definedName name="Emod2">'Hcontact.xls'!$B$14</definedName>
    <definedName name="Eone">'Hcontact.xls'!$B$29</definedName>
    <definedName name="Eroller">'Hcontact.xls'!$B$29</definedName>
    <definedName name="Etwo">'Hcontact.xls'!$B$30</definedName>
    <definedName name="F">'Hcontact.xls'!$B$26</definedName>
    <definedName name="Fapplied">'Hcontact.xls'!$B$10</definedName>
    <definedName name="Fpercent">'Hcontact.xls'!#REF!</definedName>
    <definedName name="L0age">'Hcontact.xls'!$I$27</definedName>
    <definedName name="L0alt">'Hcontact.xls'!$I$5</definedName>
    <definedName name="L1age">'Hcontact.xls'!$I$28</definedName>
    <definedName name="L1alt">'Hcontact.xls'!$I$7</definedName>
    <definedName name="L2age">'Hcontact.xls'!$I$29</definedName>
    <definedName name="L2alt">'Hcontact.xls'!$I$8</definedName>
    <definedName name="L3age">'Hcontact.xls'!$I$30</definedName>
    <definedName name="L3alt">'Hcontact.xls'!$I$9</definedName>
    <definedName name="L4age">'Hcontact.xls'!$I$31</definedName>
    <definedName name="L4alt">'Hcontact.xls'!$I$10</definedName>
    <definedName name="L5age">'Hcontact.xls'!$I$32</definedName>
    <definedName name="L5alt">'Hcontact.xls'!$I$25</definedName>
    <definedName name="lambda">'Hcontact.xls'!$B$39</definedName>
    <definedName name="Len">'Hcontact.xls'!$B$11</definedName>
    <definedName name="mu">'Hcontact.xls'!#REF!</definedName>
    <definedName name="nu1">'Hcontact.xls'!$B$13</definedName>
    <definedName name="nu2">'Hcontact.xls'!$B$15</definedName>
    <definedName name="phi">'Hcontact.xls'!$B$27</definedName>
    <definedName name="Phi__degrees">'Hcontact.xls'!$B$27</definedName>
    <definedName name="Pmax">'Hcontact.xls'!#REF!</definedName>
    <definedName name="_xlnm.Print_Area" localSheetId="0">'Hcontact.xls'!$A$1:$D$45</definedName>
    <definedName name="qcontact">'Hcontact.xls'!$B$26</definedName>
    <definedName name="qmax">'Hcontact.xls'!$B$16</definedName>
    <definedName name="qratio">'Hcontact.xls'!$A$1</definedName>
    <definedName name="re">'Hcontact.xls'!$B$34</definedName>
    <definedName name="Ronemaj">'Hcontact.xls'!#REF!</definedName>
    <definedName name="Ronemin">'Hcontact.xls'!$B$9</definedName>
    <definedName name="Rtwomaj">'Hcontact.xls'!$B$10</definedName>
    <definedName name="Rtwomin">'Hcontact.xls'!$B$11</definedName>
    <definedName name="theta_1">'Hcontact.xls'!$B$36</definedName>
    <definedName name="tm">'Hcontact.xls'!#REF!</definedName>
    <definedName name="twob">'Hcontact.xls'!$B$20</definedName>
    <definedName name="vbar">'Hcontact.xls'!$B$32</definedName>
    <definedName name="vone">'Hcontact.xls'!$B$31</definedName>
    <definedName name="vroller">'Hcontact.xls'!$B$31</definedName>
    <definedName name="vtwo">'Hcontact.xls'!$B$32</definedName>
    <definedName name="Xpercent">'Hcontact.xls'!#REF!</definedName>
  </definedNames>
  <calcPr fullCalcOnLoad="1"/>
</workbook>
</file>

<file path=xl/sharedStrings.xml><?xml version="1.0" encoding="utf-8"?>
<sst xmlns="http://schemas.openxmlformats.org/spreadsheetml/2006/main" count="29" uniqueCount="29">
  <si>
    <t>Contact stress between bodies</t>
  </si>
  <si>
    <t>Hertz Contact Analysis between cylinder and elastic flat plate</t>
  </si>
  <si>
    <t>F (applied load)</t>
  </si>
  <si>
    <t>Be consistent with units - initially in N-m-s</t>
  </si>
  <si>
    <t>L (contact length)</t>
  </si>
  <si>
    <t>E1 (cylinder elastic modulus)</t>
  </si>
  <si>
    <t>v1 (cylinder Poisson's ratio)</t>
  </si>
  <si>
    <t>E2 (plate elastic modulus)</t>
  </si>
  <si>
    <t>v2 (plate Poisson's ratio)</t>
  </si>
  <si>
    <t>2b (width of contact rectangle)</t>
  </si>
  <si>
    <t>d1 (cylinder diameter)</t>
  </si>
  <si>
    <t>d2 (plate diameter, inf)</t>
  </si>
  <si>
    <t>Ee (equivalent elastic modulus)</t>
  </si>
  <si>
    <t>CARBIDE</t>
  </si>
  <si>
    <t>RC 62 Steel</t>
  </si>
  <si>
    <t>Elastic modulus</t>
  </si>
  <si>
    <t>Poisson ratio</t>
  </si>
  <si>
    <t>Material Properties</t>
  </si>
  <si>
    <t>Plastic</t>
  </si>
  <si>
    <t>Acontact (area of contact rectangle)</t>
  </si>
  <si>
    <t>Hertz stress limit</t>
  </si>
  <si>
    <t>delcyl (deflection into cylinder)</t>
  </si>
  <si>
    <t>deltot (total interface deflection)</t>
  </si>
  <si>
    <t>delplt (deflection into plate)</t>
  </si>
  <si>
    <t>q (maximum contact pressure)</t>
  </si>
  <si>
    <t>Enter Parameters:</t>
  </si>
  <si>
    <t>Results:</t>
  </si>
  <si>
    <t>qmax (maximum Hertz stress)</t>
  </si>
  <si>
    <t>q/qmax (stress ratio)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</si>
</sst>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"/>
    <numFmt numFmtId="166" formatCode="0.0"/>
    <numFmt numFmtId="167" formatCode="0.0000"/>
    <numFmt numFmtId="168" formatCode="0.00000"/>
    <numFmt numFmtId="169" formatCode="#,##0.0"/>
    <numFmt numFmtId="170" formatCode="#,##0.000"/>
    <numFmt numFmtId="171" formatCode="0.000E+00"/>
  </numFmts>
  <fonts count="1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Tms Rmn"/>
      <family val="0"/>
    </font>
    <font>
      <sz val="12"/>
      <name val="Tms Rmn"/>
      <family val="0"/>
    </font>
    <font>
      <sz val="12"/>
      <color indexed="10"/>
      <name val="Tms Rmn"/>
      <family val="0"/>
    </font>
    <font>
      <b/>
      <sz val="12"/>
      <color indexed="10"/>
      <name val="Tms Rmn"/>
      <family val="0"/>
    </font>
    <font>
      <sz val="10"/>
      <name val="times Rmn"/>
      <family val="0"/>
    </font>
    <font>
      <sz val="12"/>
      <name val="times Rmn"/>
      <family val="0"/>
    </font>
    <font>
      <b/>
      <sz val="12"/>
      <name val="times Rmn"/>
      <family val="0"/>
    </font>
    <font>
      <u val="single"/>
      <sz val="8.5"/>
      <color indexed="12"/>
      <name val="Geneva"/>
      <family val="0"/>
    </font>
    <font>
      <u val="single"/>
      <sz val="8.5"/>
      <color indexed="36"/>
      <name val="Geneva"/>
      <family val="0"/>
    </font>
    <font>
      <b/>
      <u val="single"/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1" fontId="4" fillId="0" borderId="0" xfId="0" applyNumberFormat="1" applyFont="1" applyAlignment="1">
      <alignment/>
    </xf>
    <xf numFmtId="0" fontId="4" fillId="0" borderId="0" xfId="0" applyFont="1" applyAlignment="1">
      <alignment/>
    </xf>
    <xf numFmtId="11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5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1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71" fontId="10" fillId="0" borderId="0" xfId="0" applyNumberFormat="1" applyFont="1" applyAlignment="1">
      <alignment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="85" zoomScaleNormal="85" workbookViewId="0" topLeftCell="A1">
      <selection activeCell="A1" sqref="A1"/>
    </sheetView>
  </sheetViews>
  <sheetFormatPr defaultColWidth="9.00390625" defaultRowHeight="12.75"/>
  <cols>
    <col min="1" max="1" width="33.75390625" style="5" customWidth="1"/>
    <col min="2" max="2" width="18.25390625" style="4" customWidth="1"/>
    <col min="3" max="3" width="20.875" style="0" customWidth="1"/>
    <col min="4" max="4" width="21.375" style="0" customWidth="1"/>
    <col min="5" max="5" width="17.25390625" style="0" customWidth="1"/>
    <col min="6" max="6" width="16.25390625" style="0" customWidth="1"/>
    <col min="7" max="7" width="13.625" style="0" customWidth="1"/>
    <col min="8" max="12" width="11.375" style="0" customWidth="1"/>
    <col min="13" max="13" width="10.75390625" style="2" customWidth="1"/>
    <col min="14" max="14" width="12.125" style="2" customWidth="1"/>
    <col min="15" max="18" width="10.75390625" style="2" customWidth="1"/>
    <col min="19" max="16384" width="11.375" style="0" customWidth="1"/>
  </cols>
  <sheetData>
    <row r="1" spans="1:18" ht="15.75">
      <c r="A1" s="3" t="s">
        <v>0</v>
      </c>
      <c r="M1"/>
      <c r="N1"/>
      <c r="O1"/>
      <c r="P1"/>
      <c r="Q1"/>
      <c r="R1"/>
    </row>
    <row r="2" spans="1:18" ht="15.75">
      <c r="A2" s="3" t="s">
        <v>1</v>
      </c>
      <c r="M2"/>
      <c r="N2"/>
      <c r="O2"/>
      <c r="P2"/>
      <c r="Q2"/>
      <c r="R2"/>
    </row>
    <row r="3" spans="1:18" ht="15.75">
      <c r="A3" s="3"/>
      <c r="M3"/>
      <c r="N3"/>
      <c r="O3"/>
      <c r="P3"/>
      <c r="Q3"/>
      <c r="R3"/>
    </row>
    <row r="4" spans="1:18" ht="15.75">
      <c r="A4" s="3"/>
      <c r="D4" s="19" t="s">
        <v>17</v>
      </c>
      <c r="E4" s="18" t="s">
        <v>20</v>
      </c>
      <c r="F4" s="18" t="s">
        <v>15</v>
      </c>
      <c r="G4" s="18" t="s">
        <v>16</v>
      </c>
      <c r="M4"/>
      <c r="N4"/>
      <c r="O4"/>
      <c r="P4"/>
      <c r="Q4"/>
      <c r="R4"/>
    </row>
    <row r="5" spans="1:18" ht="15.75">
      <c r="A5" s="25" t="s">
        <v>3</v>
      </c>
      <c r="D5" s="18" t="s">
        <v>13</v>
      </c>
      <c r="E5" s="20">
        <v>2758000000</v>
      </c>
      <c r="F5" s="20">
        <v>310300000000</v>
      </c>
      <c r="G5" s="21">
        <v>0.3</v>
      </c>
      <c r="M5"/>
      <c r="N5"/>
      <c r="O5"/>
      <c r="P5"/>
      <c r="Q5"/>
      <c r="R5"/>
    </row>
    <row r="6" spans="1:18" ht="15.75">
      <c r="A6" s="16"/>
      <c r="D6" s="18" t="s">
        <v>18</v>
      </c>
      <c r="E6" s="20">
        <v>103400000</v>
      </c>
      <c r="F6" s="20">
        <v>10340000000</v>
      </c>
      <c r="G6" s="21">
        <v>0.2</v>
      </c>
      <c r="H6" s="4"/>
      <c r="I6" s="4"/>
      <c r="J6" s="4"/>
      <c r="K6" s="4"/>
      <c r="L6" s="4"/>
      <c r="M6"/>
      <c r="N6"/>
      <c r="O6"/>
      <c r="P6"/>
      <c r="Q6"/>
      <c r="R6"/>
    </row>
    <row r="7" spans="1:18" ht="15.75">
      <c r="A7" s="24" t="s">
        <v>25</v>
      </c>
      <c r="D7" s="18" t="s">
        <v>14</v>
      </c>
      <c r="E7" s="20">
        <v>1724000000</v>
      </c>
      <c r="F7" s="20">
        <v>204100000000</v>
      </c>
      <c r="G7" s="21">
        <v>0.29</v>
      </c>
      <c r="M7"/>
      <c r="N7"/>
      <c r="O7"/>
      <c r="P7"/>
      <c r="Q7"/>
      <c r="R7"/>
    </row>
    <row r="8" spans="1:18" ht="15.75">
      <c r="A8" s="3" t="s">
        <v>10</v>
      </c>
      <c r="B8" s="6">
        <v>0.025</v>
      </c>
      <c r="M8"/>
      <c r="N8"/>
      <c r="O8"/>
      <c r="P8"/>
      <c r="Q8"/>
      <c r="R8"/>
    </row>
    <row r="9" spans="1:18" ht="15.75">
      <c r="A9" s="3" t="s">
        <v>11</v>
      </c>
      <c r="B9" s="6">
        <v>100000</v>
      </c>
      <c r="M9"/>
      <c r="N9"/>
      <c r="O9"/>
      <c r="P9"/>
      <c r="Q9"/>
      <c r="R9"/>
    </row>
    <row r="10" spans="1:18" ht="15.75">
      <c r="A10" s="3" t="s">
        <v>2</v>
      </c>
      <c r="B10" s="6">
        <v>1000000</v>
      </c>
      <c r="M10"/>
      <c r="N10"/>
      <c r="O10"/>
      <c r="P10"/>
      <c r="Q10"/>
      <c r="R10"/>
    </row>
    <row r="11" spans="1:18" ht="15.75">
      <c r="A11" s="3" t="s">
        <v>4</v>
      </c>
      <c r="B11" s="10">
        <v>0.25</v>
      </c>
      <c r="E11" s="18"/>
      <c r="M11"/>
      <c r="N11"/>
      <c r="O11"/>
      <c r="P11"/>
      <c r="Q11"/>
      <c r="R11"/>
    </row>
    <row r="12" spans="1:18" ht="15.75">
      <c r="A12" s="3" t="s">
        <v>5</v>
      </c>
      <c r="B12" s="22">
        <v>204100000000</v>
      </c>
      <c r="D12" s="18"/>
      <c r="M12"/>
      <c r="N12"/>
      <c r="O12"/>
      <c r="P12"/>
      <c r="Q12"/>
      <c r="R12"/>
    </row>
    <row r="13" spans="1:18" ht="15.75">
      <c r="A13" s="3" t="s">
        <v>6</v>
      </c>
      <c r="B13" s="10">
        <v>0.3</v>
      </c>
      <c r="D13" s="18"/>
      <c r="M13"/>
      <c r="N13"/>
      <c r="O13"/>
      <c r="P13"/>
      <c r="Q13"/>
      <c r="R13"/>
    </row>
    <row r="14" spans="1:18" ht="15.75">
      <c r="A14" s="3" t="s">
        <v>7</v>
      </c>
      <c r="B14" s="22">
        <v>204100000000</v>
      </c>
      <c r="D14" s="18"/>
      <c r="M14"/>
      <c r="N14"/>
      <c r="O14"/>
      <c r="P14"/>
      <c r="Q14"/>
      <c r="R14"/>
    </row>
    <row r="15" spans="1:18" ht="15.75">
      <c r="A15" s="3" t="s">
        <v>8</v>
      </c>
      <c r="B15" s="10">
        <v>0.3</v>
      </c>
      <c r="D15" s="18"/>
      <c r="M15"/>
      <c r="N15"/>
      <c r="O15"/>
      <c r="P15"/>
      <c r="Q15"/>
      <c r="R15"/>
    </row>
    <row r="16" spans="1:18" ht="15.75">
      <c r="A16" s="3" t="s">
        <v>27</v>
      </c>
      <c r="B16" s="26">
        <v>2758000000</v>
      </c>
      <c r="D16" s="18"/>
      <c r="M16"/>
      <c r="N16"/>
      <c r="O16"/>
      <c r="P16"/>
      <c r="Q16"/>
      <c r="R16"/>
    </row>
    <row r="17" spans="2:18" ht="15.75">
      <c r="B17" s="10"/>
      <c r="E17" s="18"/>
      <c r="M17"/>
      <c r="N17"/>
      <c r="O17"/>
      <c r="P17"/>
      <c r="Q17"/>
      <c r="R17"/>
    </row>
    <row r="18" spans="1:18" ht="15.75">
      <c r="A18" s="24" t="s">
        <v>26</v>
      </c>
      <c r="B18" s="10"/>
      <c r="E18" s="18"/>
      <c r="M18"/>
      <c r="N18"/>
      <c r="O18"/>
      <c r="P18"/>
      <c r="Q18"/>
      <c r="R18"/>
    </row>
    <row r="19" spans="1:18" ht="15.75">
      <c r="A19" s="5" t="s">
        <v>12</v>
      </c>
      <c r="B19" s="23">
        <f>1/((1-nu1^2)/Emod1+(1-nu2^2)/Emod2)</f>
        <v>112142857142.85715</v>
      </c>
      <c r="D19" s="18"/>
      <c r="M19"/>
      <c r="N19"/>
      <c r="O19"/>
      <c r="P19"/>
      <c r="Q19"/>
      <c r="R19"/>
    </row>
    <row r="20" spans="1:18" ht="15.75">
      <c r="A20" s="5" t="s">
        <v>9</v>
      </c>
      <c r="B20" s="23">
        <f>2*(2*Fapplied*dia1*dia2/(PI()*Len*Eequiv*(dia1+dia2)))^0.5</f>
        <v>0.0015068991728684831</v>
      </c>
      <c r="D20" s="18"/>
      <c r="M20"/>
      <c r="N20"/>
      <c r="O20"/>
      <c r="P20"/>
      <c r="Q20"/>
      <c r="R20"/>
    </row>
    <row r="21" spans="1:18" ht="15.75">
      <c r="A21" s="5" t="s">
        <v>19</v>
      </c>
      <c r="B21" s="23">
        <f>twob*Len</f>
        <v>0.0003767247932171208</v>
      </c>
      <c r="D21" s="18"/>
      <c r="M21"/>
      <c r="N21"/>
      <c r="O21"/>
      <c r="P21"/>
      <c r="Q21"/>
      <c r="R21"/>
    </row>
    <row r="22" spans="1:18" ht="15.75">
      <c r="A22" s="5" t="s">
        <v>21</v>
      </c>
      <c r="B22" s="23">
        <f>2*Fapplied/(PI()*Len*Eequiv)*(LN(2*dia1/(twob/2))-0.5)</f>
        <v>8.390669108237882E-05</v>
      </c>
      <c r="D22" s="17"/>
      <c r="E22" s="17"/>
      <c r="M22"/>
      <c r="N22"/>
      <c r="O22"/>
      <c r="P22"/>
      <c r="Q22"/>
      <c r="R22"/>
    </row>
    <row r="23" spans="1:18" ht="15.75">
      <c r="A23" s="5" t="s">
        <v>23</v>
      </c>
      <c r="B23" s="23">
        <f>2*Fapplied/(PI()*Len*Eequiv)*(LN(2*dia2/(twob/2))-nu2/(2*(1-nu2)))</f>
        <v>0.0004355888651199907</v>
      </c>
      <c r="M23"/>
      <c r="N23"/>
      <c r="O23"/>
      <c r="P23"/>
      <c r="Q23"/>
      <c r="R23"/>
    </row>
    <row r="24" spans="1:18" ht="15.75">
      <c r="A24" s="5" t="s">
        <v>22</v>
      </c>
      <c r="B24" s="8">
        <f>delcyl+delplt</f>
        <v>0.0005194955562023696</v>
      </c>
      <c r="M24"/>
      <c r="N24"/>
      <c r="O24"/>
      <c r="P24"/>
      <c r="Q24"/>
      <c r="R24"/>
    </row>
    <row r="25" spans="1:18" ht="15.75">
      <c r="A25" s="5" t="s">
        <v>24</v>
      </c>
      <c r="B25" s="23">
        <f>2*Fapplied/(PI()*(twob/2)*Len)</f>
        <v>3379760418.37349</v>
      </c>
      <c r="M25"/>
      <c r="N25"/>
      <c r="O25"/>
      <c r="P25"/>
      <c r="Q25"/>
      <c r="R25"/>
    </row>
    <row r="26" spans="1:18" ht="15.75">
      <c r="A26" s="5" t="s">
        <v>28</v>
      </c>
      <c r="B26" s="23">
        <f>B25/qmax</f>
        <v>1.2254388754073566</v>
      </c>
      <c r="M26"/>
      <c r="N26"/>
      <c r="O26"/>
      <c r="P26"/>
      <c r="Q26"/>
      <c r="R26"/>
    </row>
    <row r="27" spans="2:18" ht="15.75">
      <c r="B27" s="7"/>
      <c r="M27"/>
      <c r="N27"/>
      <c r="O27"/>
      <c r="P27"/>
      <c r="Q27"/>
      <c r="R27"/>
    </row>
    <row r="28" spans="2:18" ht="15.75">
      <c r="B28" s="13"/>
      <c r="M28"/>
      <c r="N28"/>
      <c r="O28"/>
      <c r="P28"/>
      <c r="Q28"/>
      <c r="R28"/>
    </row>
    <row r="29" spans="2:18" ht="15.75">
      <c r="B29" s="6"/>
      <c r="M29"/>
      <c r="N29"/>
      <c r="O29"/>
      <c r="P29"/>
      <c r="Q29"/>
      <c r="R29"/>
    </row>
    <row r="30" spans="2:18" ht="15.75">
      <c r="B30" s="6"/>
      <c r="M30"/>
      <c r="N30"/>
      <c r="O30"/>
      <c r="P30"/>
      <c r="Q30"/>
      <c r="R30"/>
    </row>
    <row r="31" spans="2:18" ht="15.75">
      <c r="B31" s="7"/>
      <c r="M31"/>
      <c r="N31"/>
      <c r="O31"/>
      <c r="P31"/>
      <c r="Q31"/>
      <c r="R31"/>
    </row>
    <row r="32" spans="2:18" ht="15.75">
      <c r="B32" s="7"/>
      <c r="M32"/>
      <c r="N32"/>
      <c r="O32"/>
      <c r="P32"/>
      <c r="Q32"/>
      <c r="R32"/>
    </row>
    <row r="33" spans="2:18" ht="15.75">
      <c r="B33" s="8"/>
      <c r="M33"/>
      <c r="N33"/>
      <c r="O33"/>
      <c r="P33"/>
      <c r="Q33"/>
      <c r="R33"/>
    </row>
    <row r="34" spans="2:18" ht="15.75">
      <c r="B34" s="14"/>
      <c r="M34"/>
      <c r="N34"/>
      <c r="O34"/>
      <c r="P34"/>
      <c r="Q34"/>
      <c r="R34"/>
    </row>
    <row r="35" spans="2:18" ht="15.75">
      <c r="B35" s="14"/>
      <c r="M35"/>
      <c r="N35"/>
      <c r="O35"/>
      <c r="P35"/>
      <c r="Q35"/>
      <c r="R35"/>
    </row>
    <row r="36" spans="2:18" ht="15.75">
      <c r="B36" s="14"/>
      <c r="M36"/>
      <c r="N36"/>
      <c r="O36"/>
      <c r="P36"/>
      <c r="Q36"/>
      <c r="R36"/>
    </row>
    <row r="37" spans="2:18" ht="15.75">
      <c r="B37" s="15"/>
      <c r="M37"/>
      <c r="N37"/>
      <c r="O37"/>
      <c r="P37"/>
      <c r="Q37"/>
      <c r="R37"/>
    </row>
    <row r="38" spans="2:18" ht="15.75">
      <c r="B38" s="15"/>
      <c r="M38"/>
      <c r="N38"/>
      <c r="O38"/>
      <c r="P38"/>
      <c r="Q38"/>
      <c r="R38"/>
    </row>
    <row r="39" spans="2:18" ht="15.75">
      <c r="B39" s="15"/>
      <c r="M39"/>
      <c r="N39"/>
      <c r="O39"/>
      <c r="P39"/>
      <c r="Q39"/>
      <c r="R39"/>
    </row>
    <row r="40" spans="1:11" s="1" customFormat="1" ht="15.75">
      <c r="A40" s="5"/>
      <c r="B40" s="8"/>
      <c r="C40"/>
      <c r="D40"/>
      <c r="E40"/>
      <c r="F40"/>
      <c r="G40"/>
      <c r="H40"/>
      <c r="I40"/>
      <c r="J40"/>
      <c r="K40"/>
    </row>
    <row r="41" spans="1:11" s="1" customFormat="1" ht="15.75">
      <c r="A41" s="5"/>
      <c r="B41" s="8"/>
      <c r="C41"/>
      <c r="D41"/>
      <c r="E41"/>
      <c r="F41"/>
      <c r="G41"/>
      <c r="H41"/>
      <c r="I41"/>
      <c r="J41"/>
      <c r="K41"/>
    </row>
    <row r="42" spans="1:11" s="1" customFormat="1" ht="15.75">
      <c r="A42" s="5"/>
      <c r="B42" s="8"/>
      <c r="C42"/>
      <c r="D42"/>
      <c r="E42"/>
      <c r="F42"/>
      <c r="G42"/>
      <c r="H42"/>
      <c r="I42"/>
      <c r="J42"/>
      <c r="K42"/>
    </row>
    <row r="43" ht="15.75">
      <c r="B43" s="11"/>
    </row>
    <row r="44" ht="15.75">
      <c r="B44" s="8"/>
    </row>
    <row r="45" ht="15.75">
      <c r="B45" s="9"/>
    </row>
    <row r="46" ht="15.75">
      <c r="B46" s="12"/>
    </row>
  </sheetData>
  <sheetProtection password="E53C"/>
  <conditionalFormatting sqref="B26">
    <cfRule type="cellIs" priority="1" dxfId="0" operator="greaterThan" stopIfTrue="1">
      <formula>0.75</formula>
    </cfRule>
  </conditionalFormatting>
  <printOptions gridLines="1" headings="1"/>
  <pageMargins left="0.75" right="0.75" top="1" bottom="1" header="0.5" footer="0.5"/>
  <pageSetup orientation="portrait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slocum</dc:creator>
  <cp:keywords/>
  <dc:description/>
  <cp:lastModifiedBy>Alexander Slocum</cp:lastModifiedBy>
  <cp:lastPrinted>1998-02-09T16:08:50Z</cp:lastPrinted>
  <dcterms:created xsi:type="dcterms:W3CDTF">2000-11-03T01:35:52Z</dcterms:created>
  <dcterms:modified xsi:type="dcterms:W3CDTF">2000-11-03T04:11:24Z</dcterms:modified>
  <cp:category/>
  <cp:version/>
  <cp:contentType/>
  <cp:contentStatus/>
</cp:coreProperties>
</file>