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496" windowHeight="13176" activeTab="0"/>
  </bookViews>
  <sheets>
    <sheet name="Sheet1" sheetId="1" r:id="rId1"/>
  </sheets>
  <definedNames>
    <definedName name="a">'Sheet1'!$C$28</definedName>
    <definedName name="alpha1">'Sheet1'!$C$40</definedName>
    <definedName name="alpha2">'Sheet1'!$C$41</definedName>
    <definedName name="alphabear">'Sheet1'!$C$42</definedName>
    <definedName name="b">'Sheet1'!$C$29</definedName>
    <definedName name="d">'Sheet1'!$C$24</definedName>
    <definedName name="E">'Sheet1'!$C$32</definedName>
    <definedName name="Eaxle">'Sheet1'!$C$25</definedName>
    <definedName name="EI">'Sheet1'!$C$37</definedName>
    <definedName name="EIaxle">'Sheet1'!$C$38</definedName>
    <definedName name="EIlam">'Sheet1'!$D$37</definedName>
    <definedName name="Elam">'Sheet1'!$D$34</definedName>
    <definedName name="F">'Sheet1'!$C$26</definedName>
    <definedName name="L_1">'Sheet1'!$C$27</definedName>
    <definedName name="L_2">'Sheet1'!$C$23</definedName>
    <definedName name="Lb">'Sheet1'!$C$22</definedName>
    <definedName name="N">'Sheet1'!$C$21</definedName>
    <definedName name="tb">'Sheet1'!$D$31</definedName>
    <definedName name="tlam">'Sheet1'!$D$33</definedName>
    <definedName name="tu">'Sheet1'!$C$30</definedName>
    <definedName name="w">'Sheet1'!$C$39</definedName>
    <definedName name="width">'Sheet1'!$C$35</definedName>
    <definedName name="y">'Sheet1'!$D$36</definedName>
  </definedNames>
  <calcPr fullCalcOnLoad="1"/>
</workbook>
</file>

<file path=xl/sharedStrings.xml><?xml version="1.0" encoding="utf-8"?>
<sst xmlns="http://schemas.openxmlformats.org/spreadsheetml/2006/main" count="47" uniqueCount="47">
  <si>
    <t>Top beam length, L_1 (m)</t>
  </si>
  <si>
    <t>Bottom beam length, L_2 (m)</t>
  </si>
  <si>
    <t>Top beam top layer thickness, tu (m)</t>
  </si>
  <si>
    <t>Top beam bottom layer thickness, tb (m)</t>
  </si>
  <si>
    <t>Top beam laminate spacer thickness, tlam (m)</t>
  </si>
  <si>
    <t>Number of support axles, N</t>
  </si>
  <si>
    <t>Total load on top beam, F (N)</t>
  </si>
  <si>
    <t>Load per unit width, w (N/m)</t>
  </si>
  <si>
    <t>Upper beam slope at bearings, alpha1 (rad)</t>
  </si>
  <si>
    <t>Top beam front-to-back width, width (m)</t>
  </si>
  <si>
    <t>Bearing length, Lb (m)</t>
  </si>
  <si>
    <t>Distance wheels to 1st bearing, a (m)</t>
  </si>
  <si>
    <t>Distance wheels to 2nd bearing, b (m)</t>
  </si>
  <si>
    <t>Axle diameter, d (m)</t>
  </si>
  <si>
    <t>Axle modulus, Eaxle (Pa)</t>
  </si>
  <si>
    <t>Axle slope at bearings, alpha2 (rad)</t>
  </si>
  <si>
    <t>Axle EI, EIaxle (N-m^2)</t>
  </si>
  <si>
    <t>Net slope at bearings, alphabear (rad)</t>
  </si>
  <si>
    <t>To determine bearing clearance changes caused by load</t>
  </si>
  <si>
    <t>Change in bearing diametral clearance, delta (mm)</t>
  </si>
  <si>
    <t>By Alex Slocum 3/8/98, last modified 2/10/04 by Alex Slocum</t>
  </si>
  <si>
    <r>
      <t xml:space="preserve">Enters numbers in </t>
    </r>
    <r>
      <rPr>
        <b/>
        <sz val="8"/>
        <rFont val="Times New Roman"/>
        <family val="1"/>
      </rPr>
      <t>BOLD,</t>
    </r>
    <r>
      <rPr>
        <sz val="8"/>
        <rFont val="Times New Roman"/>
        <family val="1"/>
      </rPr>
      <t xml:space="preserve"> Results in </t>
    </r>
    <r>
      <rPr>
        <b/>
        <sz val="8"/>
        <color indexed="10"/>
        <rFont val="Times New Roman"/>
        <family val="1"/>
      </rPr>
      <t>RED</t>
    </r>
  </si>
  <si>
    <t>Design Parameters</t>
  </si>
  <si>
    <t>Schematic</t>
  </si>
  <si>
    <t>Thin plate</t>
  </si>
  <si>
    <t>Laminate</t>
  </si>
  <si>
    <t>Top beam layer (top and bottom) modulus, E (Pa)</t>
  </si>
  <si>
    <t>Top beam laminate spacer modulus, Elam(Pa)</t>
  </si>
  <si>
    <t>Top beam centroid position from top, y(m)</t>
  </si>
  <si>
    <t>Top beam EI per axle, EI, EIlam (N-m^2)</t>
  </si>
  <si>
    <t>For the axle,  b = L2 - a, and thus Fw1 = Fw2 = FA</t>
  </si>
  <si>
    <t>The boundary conditions  are d(0) = d(L2) = 0, therefore c2 = 0 and</t>
  </si>
  <si>
    <t>This part doesn't make sense</t>
  </si>
  <si>
    <t xml:space="preserve">to me: </t>
  </si>
  <si>
    <t>?</t>
  </si>
  <si>
    <t>Added</t>
  </si>
  <si>
    <t>(Copied straight from the</t>
  </si>
  <si>
    <t>chapter 3)</t>
  </si>
  <si>
    <t>Here I calculate moment of inertia with the centroid instead of using the approximate formula as in the chapter</t>
  </si>
  <si>
    <t>To me, Fw1 and Fw2 seem</t>
  </si>
  <si>
    <t>to be reaction forces, and I</t>
  </si>
  <si>
    <t>don't understand why you use</t>
  </si>
  <si>
    <t>Fw1, and if so, why not</t>
  </si>
  <si>
    <t>Fw2 as well?</t>
  </si>
  <si>
    <t>C1 here</t>
  </si>
  <si>
    <t>Bearings_axledefl.xls</t>
  </si>
  <si>
    <t>Here I calculate the centroid of the cross section area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</si>
</sst>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/>
    </xf>
    <xf numFmtId="0" fontId="6" fillId="2" borderId="0" xfId="0" applyFont="1" applyAlignment="1">
      <alignment/>
    </xf>
    <xf numFmtId="0" fontId="2" fillId="2" borderId="0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1" fontId="1" fillId="0" borderId="1" xfId="0" applyNumberFormat="1" applyFont="1" applyFill="1" applyBorder="1" applyAlignment="1">
      <alignment/>
    </xf>
    <xf numFmtId="1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169" fontId="3" fillId="0" borderId="0" xfId="0" applyNumberFormat="1" applyFont="1" applyFill="1" applyAlignment="1">
      <alignment/>
    </xf>
    <xf numFmtId="0" fontId="12" fillId="0" borderId="1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0" fontId="13" fillId="2" borderId="0" xfId="0" applyFont="1" applyAlignment="1">
      <alignment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4" fillId="2" borderId="0" xfId="0" applyFont="1" applyAlignment="1">
      <alignment/>
    </xf>
    <xf numFmtId="0" fontId="15" fillId="2" borderId="0" xfId="0" applyFont="1" applyAlignment="1">
      <alignment horizontal="center"/>
    </xf>
    <xf numFmtId="0" fontId="15" fillId="2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1600200</xdr:colOff>
      <xdr:row>6</xdr:row>
      <xdr:rowOff>38100</xdr:rowOff>
    </xdr:from>
    <xdr:to>
      <xdr:col>4</xdr:col>
      <xdr:colOff>114300</xdr:colOff>
      <xdr:row>17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038225"/>
          <a:ext cx="383857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542925</xdr:colOff>
      <xdr:row>55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6134100"/>
          <a:ext cx="28575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25.8515625" style="0" customWidth="1"/>
    <col min="2" max="2" width="34.7109375" style="0" customWidth="1"/>
    <col min="4" max="4" width="10.140625" style="0" customWidth="1"/>
  </cols>
  <sheetData>
    <row r="1" ht="13.5" thickBot="1"/>
    <row r="2" spans="2:4" s="1" customFormat="1" ht="13.5">
      <c r="B2" s="17" t="s">
        <v>45</v>
      </c>
      <c r="C2" s="18"/>
      <c r="D2" s="19"/>
    </row>
    <row r="3" spans="2:4" s="1" customFormat="1" ht="12.75">
      <c r="B3" s="20" t="s">
        <v>18</v>
      </c>
      <c r="C3" s="23"/>
      <c r="D3" s="24"/>
    </row>
    <row r="4" spans="2:4" s="1" customFormat="1" ht="12.75">
      <c r="B4" s="20" t="s">
        <v>20</v>
      </c>
      <c r="C4" s="21"/>
      <c r="D4" s="22"/>
    </row>
    <row r="5" spans="2:4" s="1" customFormat="1" ht="13.5" thickBot="1">
      <c r="B5" s="14" t="s">
        <v>21</v>
      </c>
      <c r="C5" s="15"/>
      <c r="D5" s="16"/>
    </row>
    <row r="6" spans="2:4" s="1" customFormat="1" ht="12.75">
      <c r="B6" s="12" t="s">
        <v>23</v>
      </c>
      <c r="C6" s="2"/>
      <c r="D6" s="2"/>
    </row>
    <row r="7" spans="2:4" s="1" customFormat="1" ht="11.25">
      <c r="B7" s="2"/>
      <c r="C7" s="2"/>
      <c r="D7" s="2"/>
    </row>
    <row r="8" spans="2:4" s="1" customFormat="1" ht="11.25">
      <c r="B8" s="2"/>
      <c r="C8" s="2"/>
      <c r="D8" s="2"/>
    </row>
    <row r="9" spans="2:4" s="1" customFormat="1" ht="11.25">
      <c r="B9" s="2"/>
      <c r="C9" s="2"/>
      <c r="D9" s="2"/>
    </row>
    <row r="10" spans="2:4" s="1" customFormat="1" ht="11.25">
      <c r="B10" s="2"/>
      <c r="C10" s="2"/>
      <c r="D10" s="2"/>
    </row>
    <row r="11" spans="2:4" s="1" customFormat="1" ht="11.25">
      <c r="B11" s="2"/>
      <c r="C11" s="2"/>
      <c r="D11" s="2"/>
    </row>
    <row r="12" spans="2:4" s="1" customFormat="1" ht="11.25">
      <c r="B12" s="2"/>
      <c r="C12" s="2"/>
      <c r="D12" s="2"/>
    </row>
    <row r="13" spans="2:4" s="1" customFormat="1" ht="11.25">
      <c r="B13" s="2"/>
      <c r="C13" s="2"/>
      <c r="D13" s="2"/>
    </row>
    <row r="14" spans="2:4" s="1" customFormat="1" ht="11.25">
      <c r="B14" s="2"/>
      <c r="C14" s="2"/>
      <c r="D14" s="2"/>
    </row>
    <row r="15" spans="2:4" s="1" customFormat="1" ht="11.25">
      <c r="B15" s="2"/>
      <c r="C15" s="2"/>
      <c r="D15" s="2"/>
    </row>
    <row r="16" spans="2:4" s="1" customFormat="1" ht="11.25">
      <c r="B16" s="2"/>
      <c r="C16" s="2"/>
      <c r="D16" s="2"/>
    </row>
    <row r="17" spans="2:4" s="1" customFormat="1" ht="11.25">
      <c r="B17" s="2"/>
      <c r="C17" s="2"/>
      <c r="D17" s="2"/>
    </row>
    <row r="18" spans="2:4" s="1" customFormat="1" ht="11.25">
      <c r="B18" s="2"/>
      <c r="C18" s="2"/>
      <c r="D18" s="2"/>
    </row>
    <row r="19" spans="2:4" s="1" customFormat="1" ht="9.75">
      <c r="B19" s="2"/>
      <c r="C19" s="2"/>
      <c r="D19" s="2"/>
    </row>
    <row r="20" spans="2:4" s="1" customFormat="1" ht="9.75">
      <c r="B20" s="11" t="s">
        <v>22</v>
      </c>
      <c r="C20" s="11" t="s">
        <v>24</v>
      </c>
      <c r="D20" s="11" t="s">
        <v>25</v>
      </c>
    </row>
    <row r="21" spans="2:4" s="1" customFormat="1" ht="9.75">
      <c r="B21" s="4" t="s">
        <v>5</v>
      </c>
      <c r="C21" s="3">
        <v>2</v>
      </c>
      <c r="D21" s="5">
        <f>N</f>
        <v>2</v>
      </c>
    </row>
    <row r="22" spans="2:4" s="1" customFormat="1" ht="9.75">
      <c r="B22" s="4" t="s">
        <v>10</v>
      </c>
      <c r="C22" s="3">
        <v>0.01</v>
      </c>
      <c r="D22" s="5">
        <f>Lb</f>
        <v>0.01</v>
      </c>
    </row>
    <row r="23" spans="2:4" s="1" customFormat="1" ht="9.75">
      <c r="B23" s="4" t="s">
        <v>1</v>
      </c>
      <c r="C23" s="3">
        <v>0.25</v>
      </c>
      <c r="D23" s="5">
        <f>L_2</f>
        <v>0.25</v>
      </c>
    </row>
    <row r="24" spans="2:4" s="1" customFormat="1" ht="9.75">
      <c r="B24" s="4" t="s">
        <v>13</v>
      </c>
      <c r="C24" s="3">
        <v>0.006</v>
      </c>
      <c r="D24" s="5">
        <f>d</f>
        <v>0.006</v>
      </c>
    </row>
    <row r="25" spans="2:4" s="1" customFormat="1" ht="9.75">
      <c r="B25" s="4" t="s">
        <v>14</v>
      </c>
      <c r="C25" s="6">
        <v>200000000000</v>
      </c>
      <c r="D25" s="5">
        <f>Eaxle</f>
        <v>200000000000</v>
      </c>
    </row>
    <row r="26" spans="2:4" s="1" customFormat="1" ht="9.75">
      <c r="B26" s="4" t="s">
        <v>6</v>
      </c>
      <c r="C26" s="3">
        <v>50</v>
      </c>
      <c r="D26" s="5">
        <f>F</f>
        <v>50</v>
      </c>
    </row>
    <row r="27" spans="2:4" s="1" customFormat="1" ht="9.75">
      <c r="B27" s="4" t="s">
        <v>0</v>
      </c>
      <c r="C27" s="3">
        <v>0.2</v>
      </c>
      <c r="D27" s="5">
        <f>L_1</f>
        <v>0.2</v>
      </c>
    </row>
    <row r="28" spans="2:4" s="1" customFormat="1" ht="9.75">
      <c r="B28" s="4" t="s">
        <v>11</v>
      </c>
      <c r="C28" s="3">
        <f>(L_2-L_1)/2</f>
        <v>0.024999999999999994</v>
      </c>
      <c r="D28" s="5">
        <f>a</f>
        <v>0.024999999999999994</v>
      </c>
    </row>
    <row r="29" spans="2:4" s="1" customFormat="1" ht="9.75">
      <c r="B29" s="4" t="s">
        <v>12</v>
      </c>
      <c r="C29" s="3">
        <f>L_1+a</f>
        <v>0.225</v>
      </c>
      <c r="D29" s="5">
        <f>b</f>
        <v>0.225</v>
      </c>
    </row>
    <row r="30" spans="2:4" s="1" customFormat="1" ht="9.75">
      <c r="B30" s="4" t="s">
        <v>2</v>
      </c>
      <c r="C30" s="3">
        <v>0.0015</v>
      </c>
      <c r="D30" s="5">
        <f>tu</f>
        <v>0.0015</v>
      </c>
    </row>
    <row r="31" spans="2:4" s="1" customFormat="1" ht="9.75">
      <c r="B31" s="4" t="s">
        <v>3</v>
      </c>
      <c r="D31" s="3">
        <v>0.0015</v>
      </c>
    </row>
    <row r="32" spans="2:4" s="1" customFormat="1" ht="9.75">
      <c r="B32" s="4" t="s">
        <v>26</v>
      </c>
      <c r="C32" s="6">
        <v>70000000000</v>
      </c>
      <c r="D32" s="7">
        <f>E</f>
        <v>70000000000</v>
      </c>
    </row>
    <row r="33" spans="2:4" s="1" customFormat="1" ht="9.75">
      <c r="B33" s="4" t="s">
        <v>4</v>
      </c>
      <c r="D33" s="3">
        <v>0.01</v>
      </c>
    </row>
    <row r="34" spans="1:4" s="1" customFormat="1" ht="9.75">
      <c r="A34" s="26" t="s">
        <v>35</v>
      </c>
      <c r="B34" s="4" t="s">
        <v>27</v>
      </c>
      <c r="D34" s="6">
        <v>10000000000</v>
      </c>
    </row>
    <row r="35" spans="2:4" s="1" customFormat="1" ht="9.75">
      <c r="B35" s="4" t="s">
        <v>9</v>
      </c>
      <c r="C35" s="3">
        <v>0.3</v>
      </c>
      <c r="D35" s="5">
        <f>width</f>
        <v>0.3</v>
      </c>
    </row>
    <row r="36" spans="2:6" s="1" customFormat="1" ht="9.75">
      <c r="B36" s="4" t="s">
        <v>28</v>
      </c>
      <c r="D36" s="5">
        <f>(tu^2/2+tb*(tu+tlam+tb/2)+tlam*(tu+tlam/2)*Elam/E)/(tu+tb+tlam*Elam/E)</f>
        <v>0.006500000000000001</v>
      </c>
      <c r="E36" s="27" t="s">
        <v>46</v>
      </c>
      <c r="F36" s="26"/>
    </row>
    <row r="37" spans="2:6" s="1" customFormat="1" ht="9.75">
      <c r="B37" s="4" t="s">
        <v>29</v>
      </c>
      <c r="C37" s="8">
        <f>E*width*tu^3/12/N</f>
        <v>2.953125</v>
      </c>
      <c r="D37" s="8">
        <f>E*width*(tu^3/12+tu*(y-tu/2)^2+tlam^3/12+tlam*(y-tu-tlam/2)^2+tb^3/12+tb*(y-tu-tlam-tb/2)^2)/N</f>
        <v>1922.3750000000005</v>
      </c>
      <c r="E37" s="27" t="s">
        <v>38</v>
      </c>
      <c r="F37" s="26"/>
    </row>
    <row r="38" spans="2:4" s="1" customFormat="1" ht="9.75">
      <c r="B38" s="4" t="s">
        <v>16</v>
      </c>
      <c r="C38" s="8">
        <f>Eaxle*PI()*d^4/64</f>
        <v>12.723450247038663</v>
      </c>
      <c r="D38" s="8">
        <f>Eaxle*PI()*d^4/64</f>
        <v>12.723450247038663</v>
      </c>
    </row>
    <row r="39" spans="2:4" s="1" customFormat="1" ht="9.75">
      <c r="B39" s="4" t="s">
        <v>7</v>
      </c>
      <c r="C39" s="5">
        <f>F/L_1</f>
        <v>250</v>
      </c>
      <c r="D39" s="5">
        <f>F/L_1</f>
        <v>250</v>
      </c>
    </row>
    <row r="40" spans="2:4" s="1" customFormat="1" ht="9.75">
      <c r="B40" s="4" t="s">
        <v>8</v>
      </c>
      <c r="C40" s="7">
        <f>-w*L_1^3/(24*EI)</f>
        <v>-0.028218694885361557</v>
      </c>
      <c r="D40" s="7">
        <f>-w*L_1^3/(24*EIlam)</f>
        <v>-4.334915577519128E-05</v>
      </c>
    </row>
    <row r="41" spans="1:4" s="1" customFormat="1" ht="9.75">
      <c r="A41" s="26" t="s">
        <v>34</v>
      </c>
      <c r="B41" s="4" t="s">
        <v>15</v>
      </c>
      <c r="C41" s="10">
        <f>(w*L_1/(4*EIaxle))*(a^2-(L_2^3-(L_2-a)^3-(L_2-b)^3)/(3*L_2))</f>
        <v>-0.004912189601601706</v>
      </c>
      <c r="D41" s="10">
        <f>(w*L_1/(4*EIaxle))*(a^2-(L_2^3-(L_2-a)^3-(L_2-b)^3)/(3*L_2))</f>
        <v>-0.004912189601601706</v>
      </c>
    </row>
    <row r="42" spans="2:4" s="1" customFormat="1" ht="9.75">
      <c r="B42" s="4" t="s">
        <v>17</v>
      </c>
      <c r="C42" s="9">
        <f>alpha2-alpha1</f>
        <v>0.02330650528375985</v>
      </c>
      <c r="D42" s="9">
        <f>D41-D40</f>
        <v>-0.004868840445826515</v>
      </c>
    </row>
    <row r="43" spans="2:4" s="1" customFormat="1" ht="9.75">
      <c r="B43" s="4" t="s">
        <v>19</v>
      </c>
      <c r="C43" s="9">
        <f>Lb*alphabear*1000</f>
        <v>0.2330650528375985</v>
      </c>
      <c r="D43" s="9">
        <f>Lb*D42*1000</f>
        <v>-0.04868840445826515</v>
      </c>
    </row>
    <row r="45" spans="1:2" ht="12.75">
      <c r="A45" s="25" t="s">
        <v>32</v>
      </c>
      <c r="B45" t="s">
        <v>30</v>
      </c>
    </row>
    <row r="46" ht="12.75">
      <c r="A46" s="25" t="s">
        <v>33</v>
      </c>
    </row>
    <row r="47" ht="12.75">
      <c r="A47" s="25" t="s">
        <v>36</v>
      </c>
    </row>
    <row r="48" ht="12.75">
      <c r="A48" s="25" t="s">
        <v>37</v>
      </c>
    </row>
    <row r="49" ht="12.75">
      <c r="A49" s="25" t="s">
        <v>39</v>
      </c>
    </row>
    <row r="50" ht="12.75">
      <c r="A50" s="25" t="s">
        <v>40</v>
      </c>
    </row>
    <row r="51" ht="12.75">
      <c r="A51" s="25" t="s">
        <v>41</v>
      </c>
    </row>
    <row r="52" ht="12.75">
      <c r="A52" s="25" t="s">
        <v>42</v>
      </c>
    </row>
    <row r="53" ht="12.75">
      <c r="A53" s="25" t="s">
        <v>43</v>
      </c>
    </row>
    <row r="56" ht="15">
      <c r="B56" s="13" t="s">
        <v>31</v>
      </c>
    </row>
    <row r="58" ht="12.75">
      <c r="A58" s="26" t="s">
        <v>44</v>
      </c>
    </row>
  </sheetData>
  <mergeCells count="4">
    <mergeCell ref="B5:D5"/>
    <mergeCell ref="B2:D2"/>
    <mergeCell ref="B4:D4"/>
    <mergeCell ref="B3:D3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484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Simon Nolet</cp:lastModifiedBy>
  <dcterms:created xsi:type="dcterms:W3CDTF">2001-08-28T11:36:02Z</dcterms:created>
  <dcterms:modified xsi:type="dcterms:W3CDTF">2004-12-05T20:47:36Z</dcterms:modified>
  <cp:category/>
  <cp:version/>
  <cp:contentType/>
  <cp:contentStatus/>
</cp:coreProperties>
</file>