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90" windowHeight="7440" activeTab="0"/>
  </bookViews>
  <sheets>
    <sheet name="Sheet1" sheetId="1" r:id="rId1"/>
  </sheets>
  <definedNames>
    <definedName name="eta">'Sheet1'!$F$18</definedName>
    <definedName name="Fs">'Sheet1'!$F$15</definedName>
    <definedName name="g">'Sheet1'!$F$22</definedName>
    <definedName name="LL">'Sheet1'!$F$17</definedName>
    <definedName name="m">'Sheet1'!$F$14</definedName>
    <definedName name="mu">'Sheet1'!$F$26</definedName>
    <definedName name="Ns">'Sheet1'!$F$16</definedName>
    <definedName name="theta">'Sheet1'!$G$13</definedName>
    <definedName name="tinc">'Sheet1'!$F$27</definedName>
    <definedName name="tmh">'Sheet1'!$F$23</definedName>
    <definedName name="ttotal">'Sheet1'!$F$24</definedName>
    <definedName name="V">'Sheet1'!$F$19</definedName>
    <definedName name="Vx">'Sheet1'!$F$21</definedName>
    <definedName name="Vy">'Sheet1'!$F$20</definedName>
    <definedName name="W">'Sheet1'!$F$27</definedName>
  </definedNames>
  <calcPr fullCalcOnLoad="1"/>
</workbook>
</file>

<file path=xl/sharedStrings.xml><?xml version="1.0" encoding="utf-8"?>
<sst xmlns="http://schemas.openxmlformats.org/spreadsheetml/2006/main" count="23" uniqueCount="23">
  <si>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</si>
  <si>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Mass, m (grams)</t>
  </si>
  <si>
    <t>Constant force spring force, Fs (N)</t>
  </si>
  <si>
    <t>Number of springs, Ns</t>
  </si>
  <si>
    <t>efficiency, eta</t>
  </si>
  <si>
    <t>Launch velocity, V (m/s)</t>
  </si>
  <si>
    <t>Distance over which force is applied, LL (mm)</t>
  </si>
  <si>
    <t>Launch angle, theta (degrees)</t>
  </si>
  <si>
    <t>Vertical velocity component, Vy (m/s)</t>
  </si>
  <si>
    <t>Horizontal velocity component, Vx (m/s)</t>
  </si>
  <si>
    <t>Acceleration due to gravity, g (m/s^2)</t>
  </si>
  <si>
    <t>Time increment, tinc</t>
  </si>
  <si>
    <t>Time to maximum height, tmh (seconds)</t>
  </si>
  <si>
    <t>Total travel time, ttotal (seconds)</t>
  </si>
  <si>
    <t>Maximum height, ymax (m)</t>
  </si>
  <si>
    <t>Maximum range, xmax (m)</t>
  </si>
  <si>
    <t>X position (m)</t>
  </si>
  <si>
    <t>Y position (m)</t>
  </si>
  <si>
    <t>Equations</t>
  </si>
  <si>
    <t>To find trajectory of a projectile</t>
  </si>
  <si>
    <t>Time (s)</t>
  </si>
  <si>
    <t>Written by Alex Slocum.  Last modified 11/11/2004 by Xue'en Yang</t>
  </si>
  <si>
    <t>Projectile_motion.xls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</si>
</sst>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00"/>
    <numFmt numFmtId="174" formatCode="0.0000000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2" fillId="2" borderId="0" xfId="0" applyFont="1" applyAlignment="1">
      <alignment/>
    </xf>
    <xf numFmtId="0" fontId="3" fillId="3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" xfId="0" applyFont="1" applyBorder="1" applyAlignment="1">
      <alignment/>
    </xf>
    <xf numFmtId="0" fontId="1" fillId="0" borderId="2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8" fillId="2" borderId="0" xfId="0" applyFont="1" applyAlignment="1">
      <alignment/>
    </xf>
    <xf numFmtId="0" fontId="2" fillId="0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Projectile trajectory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"/>
          <c:w val="0.917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X position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Sheet1!$B$30:$B$50</c:f>
              <c:numCache/>
            </c:numRef>
          </c:xVal>
          <c:yVal>
            <c:numRef>
              <c:f>Sheet1!$C$30:$C$50</c:f>
              <c:numCache/>
            </c:numRef>
          </c:yVal>
          <c:smooth val="1"/>
        </c:ser>
        <c:ser>
          <c:idx val="1"/>
          <c:order val="1"/>
          <c:tx>
            <c:strRef>
              <c:f>Sheet1!$D$29</c:f>
              <c:strCache>
                <c:ptCount val="1"/>
                <c:pt idx="0">
                  <c:v>Y position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Sheet1!$B$30:$B$50</c:f>
              <c:numCache/>
            </c:numRef>
          </c:xVal>
          <c:yVal>
            <c:numRef>
              <c:f>Sheet1!$D$30:$D$50</c:f>
              <c:numCache/>
            </c:numRef>
          </c:yVal>
          <c:smooth val="1"/>
        </c:ser>
        <c:axId val="6032407"/>
        <c:axId val="54291664"/>
      </c:scatterChart>
      <c:val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crossBetween val="midCat"/>
        <c:dispUnits/>
        <c:minorUnit val="0.05"/>
      </c:valAx>
      <c:valAx>
        <c:axId val="54291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32407"/>
        <c:crosses val="autoZero"/>
        <c:crossBetween val="midCat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4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28</xdr:row>
      <xdr:rowOff>19050</xdr:rowOff>
    </xdr:from>
    <xdr:to>
      <xdr:col>13</xdr:col>
      <xdr:colOff>152400</xdr:colOff>
      <xdr:row>50</xdr:row>
      <xdr:rowOff>0</xdr:rowOff>
    </xdr:to>
    <xdr:graphicFrame>
      <xdr:nvGraphicFramePr>
        <xdr:cNvPr id="1" name="Chart 7"/>
        <xdr:cNvGraphicFramePr/>
      </xdr:nvGraphicFramePr>
      <xdr:xfrm>
        <a:off x="3009900" y="4581525"/>
        <a:ext cx="5524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</xdr:colOff>
      <xdr:row>6</xdr:row>
      <xdr:rowOff>19050</xdr:rowOff>
    </xdr:from>
    <xdr:to>
      <xdr:col>6</xdr:col>
      <xdr:colOff>590550</xdr:colOff>
      <xdr:row>11</xdr:row>
      <xdr:rowOff>38100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019175"/>
          <a:ext cx="4067175" cy="8286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0"/>
  <sheetViews>
    <sheetView tabSelected="1" workbookViewId="0" topLeftCell="A1">
      <selection activeCell="L8" sqref="L8"/>
    </sheetView>
  </sheetViews>
  <sheetFormatPr defaultColWidth="9.140625" defaultRowHeight="12.75"/>
  <cols>
    <col min="1" max="1" width="8.8515625" style="1" customWidth="1"/>
    <col min="2" max="2" width="10.7109375" style="1" customWidth="1"/>
    <col min="3" max="3" width="12.00390625" style="1" customWidth="1"/>
    <col min="4" max="4" width="11.8515625" style="1" customWidth="1"/>
    <col min="5" max="16384" width="9.140625" style="1" customWidth="1"/>
  </cols>
  <sheetData>
    <row r="1" ht="13.5" thickBot="1"/>
    <row r="2" spans="2:7" ht="13.5">
      <c r="B2" s="19" t="s">
        <v>22</v>
      </c>
      <c r="C2" s="20"/>
      <c r="D2" s="20"/>
      <c r="E2" s="20"/>
      <c r="F2" s="20"/>
      <c r="G2" s="21"/>
    </row>
    <row r="3" spans="2:7" ht="12.75">
      <c r="B3" s="16" t="s">
        <v>19</v>
      </c>
      <c r="C3" s="17"/>
      <c r="D3" s="17"/>
      <c r="E3" s="17"/>
      <c r="F3" s="17"/>
      <c r="G3" s="18"/>
    </row>
    <row r="4" spans="2:7" ht="12.75">
      <c r="B4" s="16" t="s">
        <v>21</v>
      </c>
      <c r="C4" s="17"/>
      <c r="D4" s="17"/>
      <c r="E4" s="17"/>
      <c r="F4" s="17"/>
      <c r="G4" s="18"/>
    </row>
    <row r="5" spans="2:7" ht="13.5" thickBot="1">
      <c r="B5" s="22" t="s">
        <v>0</v>
      </c>
      <c r="C5" s="23"/>
      <c r="D5" s="23"/>
      <c r="E5" s="23"/>
      <c r="F5" s="23"/>
      <c r="G5" s="24"/>
    </row>
    <row r="6" spans="2:7" ht="12.75">
      <c r="B6" s="3"/>
      <c r="C6" s="3"/>
      <c r="D6" s="3"/>
      <c r="E6" s="3"/>
      <c r="F6" s="3"/>
      <c r="G6" s="3"/>
    </row>
    <row r="7" spans="2:7" ht="12.75">
      <c r="B7" s="3"/>
      <c r="C7" s="3"/>
      <c r="D7" s="3"/>
      <c r="E7" s="3"/>
      <c r="F7" s="3"/>
      <c r="G7" s="3"/>
    </row>
    <row r="8" spans="2:7" ht="12.75">
      <c r="B8" s="3"/>
      <c r="C8" s="3"/>
      <c r="D8" s="3"/>
      <c r="E8" s="3"/>
      <c r="F8" s="3"/>
      <c r="G8" s="3"/>
    </row>
    <row r="9" spans="2:7" ht="12.75">
      <c r="B9" s="3"/>
      <c r="C9" s="3"/>
      <c r="D9" s="3"/>
      <c r="E9" s="3"/>
      <c r="F9" s="3"/>
      <c r="G9" s="3"/>
    </row>
    <row r="10" spans="2:7" ht="12.75">
      <c r="B10" s="3"/>
      <c r="C10" s="3"/>
      <c r="D10" s="3"/>
      <c r="E10" s="3"/>
      <c r="F10" s="3"/>
      <c r="G10" s="3"/>
    </row>
    <row r="11" spans="2:7" ht="12.75">
      <c r="B11" s="3"/>
      <c r="C11" s="3"/>
      <c r="D11" s="3"/>
      <c r="E11" s="3"/>
      <c r="F11" s="3"/>
      <c r="G11" s="3"/>
    </row>
    <row r="12" spans="2:3" ht="12.75">
      <c r="B12" s="3"/>
      <c r="C12" s="3"/>
    </row>
    <row r="13" spans="2:7" ht="12.75">
      <c r="B13" s="15" t="s">
        <v>7</v>
      </c>
      <c r="C13" s="15"/>
      <c r="D13" s="15"/>
      <c r="E13" s="15"/>
      <c r="F13" s="5">
        <v>30</v>
      </c>
      <c r="G13" s="2">
        <f>F13*PI()/180</f>
        <v>0.5235987755982988</v>
      </c>
    </row>
    <row r="14" spans="2:6" ht="12.75">
      <c r="B14" s="15" t="s">
        <v>1</v>
      </c>
      <c r="C14" s="15"/>
      <c r="D14" s="15"/>
      <c r="E14" s="15"/>
      <c r="F14" s="5">
        <v>250</v>
      </c>
    </row>
    <row r="15" spans="2:6" ht="12.75">
      <c r="B15" s="15" t="s">
        <v>2</v>
      </c>
      <c r="C15" s="15"/>
      <c r="D15" s="15"/>
      <c r="E15" s="15"/>
      <c r="F15" s="5">
        <v>10</v>
      </c>
    </row>
    <row r="16" spans="2:8" ht="12.75">
      <c r="B16" s="15" t="s">
        <v>3</v>
      </c>
      <c r="C16" s="15"/>
      <c r="D16" s="15"/>
      <c r="E16" s="15"/>
      <c r="F16" s="5">
        <v>2</v>
      </c>
      <c r="G16"/>
      <c r="H16"/>
    </row>
    <row r="17" spans="2:6" ht="12.75">
      <c r="B17" s="15" t="s">
        <v>6</v>
      </c>
      <c r="C17" s="15"/>
      <c r="D17" s="15"/>
      <c r="E17" s="15"/>
      <c r="F17" s="5">
        <v>100</v>
      </c>
    </row>
    <row r="18" spans="2:6" ht="12.75">
      <c r="B18" s="15" t="s">
        <v>4</v>
      </c>
      <c r="C18" s="15"/>
      <c r="D18" s="15"/>
      <c r="E18" s="15"/>
      <c r="F18" s="5">
        <v>0.9</v>
      </c>
    </row>
    <row r="19" spans="2:6" ht="12.75">
      <c r="B19" s="15" t="s">
        <v>5</v>
      </c>
      <c r="C19" s="15"/>
      <c r="D19" s="15"/>
      <c r="E19" s="15"/>
      <c r="F19" s="6">
        <f>SQRT(2*Ns*Fs*LL*eta/m)</f>
        <v>3.794733192202055</v>
      </c>
    </row>
    <row r="20" spans="2:6" ht="12.75">
      <c r="B20" s="15" t="s">
        <v>8</v>
      </c>
      <c r="C20" s="15"/>
      <c r="D20" s="15"/>
      <c r="E20" s="15"/>
      <c r="F20" s="6">
        <f>V*SIN(theta)</f>
        <v>1.8973665961010273</v>
      </c>
    </row>
    <row r="21" spans="2:6" ht="12.75">
      <c r="B21" s="15" t="s">
        <v>9</v>
      </c>
      <c r="C21" s="15"/>
      <c r="D21" s="15"/>
      <c r="E21" s="15"/>
      <c r="F21" s="6">
        <f>V*COS(theta)</f>
        <v>3.286335345030997</v>
      </c>
    </row>
    <row r="22" spans="2:6" ht="12.75">
      <c r="B22" s="15" t="s">
        <v>10</v>
      </c>
      <c r="C22" s="15"/>
      <c r="D22" s="15"/>
      <c r="E22" s="15"/>
      <c r="F22" s="5">
        <v>9.8</v>
      </c>
    </row>
    <row r="23" spans="2:6" ht="12.75">
      <c r="B23" s="15" t="s">
        <v>12</v>
      </c>
      <c r="C23" s="15"/>
      <c r="D23" s="15"/>
      <c r="E23" s="15"/>
      <c r="F23" s="7">
        <f>V*SIN(theta)/g</f>
        <v>0.1936088363368395</v>
      </c>
    </row>
    <row r="24" spans="2:6" ht="12.75">
      <c r="B24" s="15" t="s">
        <v>13</v>
      </c>
      <c r="C24" s="15"/>
      <c r="D24" s="15"/>
      <c r="E24" s="15"/>
      <c r="F24" s="7">
        <f>2*tmh</f>
        <v>0.387217672673679</v>
      </c>
    </row>
    <row r="25" spans="2:6" ht="12.75">
      <c r="B25" s="15" t="s">
        <v>14</v>
      </c>
      <c r="C25" s="15"/>
      <c r="D25" s="15"/>
      <c r="E25" s="15"/>
      <c r="F25" s="7">
        <f>V^2*SIN(theta)^2/(2*g)</f>
        <v>0.18367346938775503</v>
      </c>
    </row>
    <row r="26" spans="2:6" ht="12.75">
      <c r="B26" s="15" t="s">
        <v>15</v>
      </c>
      <c r="C26" s="15"/>
      <c r="D26" s="15"/>
      <c r="E26" s="15"/>
      <c r="F26" s="7">
        <f>V^2*SIN(2*theta)/g</f>
        <v>1.2725271239281544</v>
      </c>
    </row>
    <row r="27" spans="2:6" ht="12.75">
      <c r="B27" s="15" t="s">
        <v>11</v>
      </c>
      <c r="C27" s="15"/>
      <c r="D27" s="15"/>
      <c r="E27" s="15"/>
      <c r="F27" s="8">
        <f>ttotal/20</f>
        <v>0.01936088363368395</v>
      </c>
    </row>
    <row r="29" spans="2:5" ht="12.75">
      <c r="B29" s="9" t="s">
        <v>20</v>
      </c>
      <c r="C29" s="10" t="s">
        <v>16</v>
      </c>
      <c r="D29" s="11" t="s">
        <v>17</v>
      </c>
      <c r="E29" s="4"/>
    </row>
    <row r="30" spans="2:5" ht="12.75">
      <c r="B30" s="12">
        <v>0</v>
      </c>
      <c r="C30" s="12">
        <f aca="true" t="shared" si="0" ref="C30:C50">B30*Vx</f>
        <v>0</v>
      </c>
      <c r="D30" s="13">
        <f aca="true" t="shared" si="1" ref="D30:D50">V*B30*SIN(theta)-0.5*g*B30^2</f>
        <v>0</v>
      </c>
      <c r="E30" s="4"/>
    </row>
    <row r="31" spans="2:5" ht="12.75">
      <c r="B31" s="12">
        <f aca="true" t="shared" si="2" ref="B31:B50">B30+tinc</f>
        <v>0.01936088363368395</v>
      </c>
      <c r="C31" s="12">
        <f t="shared" si="0"/>
        <v>0.06362635619640773</v>
      </c>
      <c r="D31" s="13">
        <f t="shared" si="1"/>
        <v>0.03489795918367345</v>
      </c>
      <c r="E31" s="4"/>
    </row>
    <row r="32" spans="2:5" ht="12.75">
      <c r="B32" s="12">
        <f t="shared" si="2"/>
        <v>0.0387217672673679</v>
      </c>
      <c r="C32" s="12">
        <f t="shared" si="0"/>
        <v>0.12725271239281546</v>
      </c>
      <c r="D32" s="13">
        <f t="shared" si="1"/>
        <v>0.0661224489795918</v>
      </c>
      <c r="E32" s="4"/>
    </row>
    <row r="33" spans="2:5" ht="12.75">
      <c r="B33" s="12">
        <f t="shared" si="2"/>
        <v>0.05808265090105186</v>
      </c>
      <c r="C33" s="12">
        <f t="shared" si="0"/>
        <v>0.1908790685892232</v>
      </c>
      <c r="D33" s="13">
        <f t="shared" si="1"/>
        <v>0.09367346938775506</v>
      </c>
      <c r="E33" s="4"/>
    </row>
    <row r="34" spans="2:5" ht="12.75">
      <c r="B34" s="12">
        <f t="shared" si="2"/>
        <v>0.0774435345347358</v>
      </c>
      <c r="C34" s="12">
        <f t="shared" si="0"/>
        <v>0.25450542478563093</v>
      </c>
      <c r="D34" s="13">
        <f t="shared" si="1"/>
        <v>0.1175510204081632</v>
      </c>
      <c r="E34" s="4"/>
    </row>
    <row r="35" spans="2:5" ht="12.75">
      <c r="B35" s="12">
        <f t="shared" si="2"/>
        <v>0.09680441816841975</v>
      </c>
      <c r="C35" s="12">
        <f t="shared" si="0"/>
        <v>0.31813178098203865</v>
      </c>
      <c r="D35" s="13">
        <f t="shared" si="1"/>
        <v>0.13775510204081626</v>
      </c>
      <c r="E35" s="4"/>
    </row>
    <row r="36" spans="2:5" ht="12.75">
      <c r="B36" s="12">
        <f t="shared" si="2"/>
        <v>0.1161653018021037</v>
      </c>
      <c r="C36" s="12">
        <f t="shared" si="0"/>
        <v>0.38175813717844637</v>
      </c>
      <c r="D36" s="13">
        <f t="shared" si="1"/>
        <v>0.15428571428571425</v>
      </c>
      <c r="E36" s="4"/>
    </row>
    <row r="37" spans="2:5" ht="12.75">
      <c r="B37" s="12">
        <f t="shared" si="2"/>
        <v>0.13552618543578765</v>
      </c>
      <c r="C37" s="12">
        <f t="shared" si="0"/>
        <v>0.4453844933748541</v>
      </c>
      <c r="D37" s="13">
        <f t="shared" si="1"/>
        <v>0.16714285714285704</v>
      </c>
      <c r="E37" s="4"/>
    </row>
    <row r="38" spans="2:5" ht="12.75">
      <c r="B38" s="12">
        <f t="shared" si="2"/>
        <v>0.1548870690694716</v>
      </c>
      <c r="C38" s="12">
        <f t="shared" si="0"/>
        <v>0.5090108495712619</v>
      </c>
      <c r="D38" s="13">
        <f t="shared" si="1"/>
        <v>0.1763265306122448</v>
      </c>
      <c r="E38" s="4"/>
    </row>
    <row r="39" spans="2:5" ht="12.75">
      <c r="B39" s="12">
        <f t="shared" si="2"/>
        <v>0.17424795270315557</v>
      </c>
      <c r="C39" s="12">
        <f t="shared" si="0"/>
        <v>0.5726372057676696</v>
      </c>
      <c r="D39" s="13">
        <f t="shared" si="1"/>
        <v>0.18183673469387748</v>
      </c>
      <c r="E39" s="4"/>
    </row>
    <row r="40" spans="2:5" ht="12.75">
      <c r="B40" s="12">
        <f t="shared" si="2"/>
        <v>0.19360883633683953</v>
      </c>
      <c r="C40" s="12">
        <f t="shared" si="0"/>
        <v>0.6362635619640774</v>
      </c>
      <c r="D40" s="13">
        <f t="shared" si="1"/>
        <v>0.18367346938775503</v>
      </c>
      <c r="E40" s="4"/>
    </row>
    <row r="41" spans="2:5" ht="12.75">
      <c r="B41" s="12">
        <f t="shared" si="2"/>
        <v>0.2129697199705235</v>
      </c>
      <c r="C41" s="12">
        <f t="shared" si="0"/>
        <v>0.6998899181604851</v>
      </c>
      <c r="D41" s="13">
        <f t="shared" si="1"/>
        <v>0.18183673469387746</v>
      </c>
      <c r="E41" s="4"/>
    </row>
    <row r="42" spans="2:5" ht="12.75">
      <c r="B42" s="12">
        <f t="shared" si="2"/>
        <v>0.23233060360420746</v>
      </c>
      <c r="C42" s="12">
        <f t="shared" si="0"/>
        <v>0.7635162743568928</v>
      </c>
      <c r="D42" s="13">
        <f t="shared" si="1"/>
        <v>0.1763265306122448</v>
      </c>
      <c r="E42" s="4"/>
    </row>
    <row r="43" spans="2:5" ht="12.75">
      <c r="B43" s="12">
        <f t="shared" si="2"/>
        <v>0.2516914872378914</v>
      </c>
      <c r="C43" s="12">
        <f t="shared" si="0"/>
        <v>0.8271426305533006</v>
      </c>
      <c r="D43" s="13">
        <f t="shared" si="1"/>
        <v>0.16714285714285704</v>
      </c>
      <c r="E43" s="4"/>
    </row>
    <row r="44" spans="2:5" ht="12.75">
      <c r="B44" s="12">
        <f t="shared" si="2"/>
        <v>0.27105237087157535</v>
      </c>
      <c r="C44" s="12">
        <f t="shared" si="0"/>
        <v>0.8907689867497083</v>
      </c>
      <c r="D44" s="13">
        <f t="shared" si="1"/>
        <v>0.15428571428571414</v>
      </c>
      <c r="E44" s="4"/>
    </row>
    <row r="45" spans="2:5" ht="12.75">
      <c r="B45" s="12">
        <f t="shared" si="2"/>
        <v>0.2904132545052593</v>
      </c>
      <c r="C45" s="12">
        <f t="shared" si="0"/>
        <v>0.9543953429461159</v>
      </c>
      <c r="D45" s="13">
        <f t="shared" si="1"/>
        <v>0.13775510204081626</v>
      </c>
      <c r="E45" s="4"/>
    </row>
    <row r="46" spans="2:5" ht="12.75">
      <c r="B46" s="12">
        <f t="shared" si="2"/>
        <v>0.3097741381389432</v>
      </c>
      <c r="C46" s="12">
        <f t="shared" si="0"/>
        <v>1.0180216991425237</v>
      </c>
      <c r="D46" s="13">
        <f t="shared" si="1"/>
        <v>0.11755102040816312</v>
      </c>
      <c r="E46" s="4"/>
    </row>
    <row r="47" spans="2:5" ht="12.75">
      <c r="B47" s="12">
        <f t="shared" si="2"/>
        <v>0.32913502177262716</v>
      </c>
      <c r="C47" s="12">
        <f t="shared" si="0"/>
        <v>1.0816480553389314</v>
      </c>
      <c r="D47" s="13">
        <f t="shared" si="1"/>
        <v>0.093673469387755</v>
      </c>
      <c r="E47" s="4"/>
    </row>
    <row r="48" spans="2:5" ht="12.75">
      <c r="B48" s="12">
        <f t="shared" si="2"/>
        <v>0.3484959054063111</v>
      </c>
      <c r="C48" s="12">
        <f t="shared" si="0"/>
        <v>1.145274411535339</v>
      </c>
      <c r="D48" s="13">
        <f t="shared" si="1"/>
        <v>0.06612244897959185</v>
      </c>
      <c r="E48" s="4"/>
    </row>
    <row r="49" spans="2:5" ht="12.75">
      <c r="B49" s="12">
        <f t="shared" si="2"/>
        <v>0.367856789039995</v>
      </c>
      <c r="C49" s="12">
        <f t="shared" si="0"/>
        <v>1.2089007677317467</v>
      </c>
      <c r="D49" s="13">
        <f t="shared" si="1"/>
        <v>0.034897959183673444</v>
      </c>
      <c r="E49" s="4"/>
    </row>
    <row r="50" spans="2:5" ht="12.75">
      <c r="B50" s="12">
        <f t="shared" si="2"/>
        <v>0.38721767267367896</v>
      </c>
      <c r="C50" s="12">
        <f t="shared" si="0"/>
        <v>1.2725271239281544</v>
      </c>
      <c r="D50" s="13">
        <f t="shared" si="1"/>
        <v>0</v>
      </c>
      <c r="E50" s="4"/>
    </row>
    <row r="51" spans="2:3" ht="12.75">
      <c r="B51"/>
      <c r="C51"/>
    </row>
    <row r="52" spans="2:4" ht="12.75">
      <c r="B52" s="14" t="s">
        <v>18</v>
      </c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9" ht="12.75">
      <c r="B61"/>
      <c r="C61"/>
      <c r="D61"/>
      <c r="F61"/>
      <c r="G61"/>
      <c r="H61"/>
      <c r="I61"/>
    </row>
    <row r="62" spans="2:9" ht="12.75">
      <c r="B62"/>
      <c r="C62"/>
      <c r="D62"/>
      <c r="F62"/>
      <c r="G62"/>
      <c r="H62"/>
      <c r="I62"/>
    </row>
    <row r="63" spans="2:9" ht="12.75">
      <c r="B63"/>
      <c r="C63"/>
      <c r="D63"/>
      <c r="F63"/>
      <c r="G63"/>
      <c r="H63"/>
      <c r="I63"/>
    </row>
    <row r="64" spans="2:9" ht="12.75">
      <c r="B64"/>
      <c r="C64"/>
      <c r="D64"/>
      <c r="F64"/>
      <c r="G64"/>
      <c r="H64"/>
      <c r="I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ht="12.75">
      <c r="D80"/>
    </row>
  </sheetData>
  <mergeCells count="19">
    <mergeCell ref="B17:E17"/>
    <mergeCell ref="B18:E18"/>
    <mergeCell ref="B19:E19"/>
    <mergeCell ref="B13:E13"/>
    <mergeCell ref="B14:E14"/>
    <mergeCell ref="B15:E15"/>
    <mergeCell ref="B27:E27"/>
    <mergeCell ref="B20:E20"/>
    <mergeCell ref="B21:E21"/>
    <mergeCell ref="B22:E22"/>
    <mergeCell ref="B23:E23"/>
    <mergeCell ref="B24:E24"/>
    <mergeCell ref="B25:E25"/>
    <mergeCell ref="B26:E26"/>
    <mergeCell ref="B16:E16"/>
    <mergeCell ref="B4:G4"/>
    <mergeCell ref="B3:G3"/>
    <mergeCell ref="B2:G2"/>
    <mergeCell ref="B5:G5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94690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2001-11-11T21:50:37Z</dcterms:created>
  <dcterms:modified xsi:type="dcterms:W3CDTF">2004-12-31T00:33:58Z</dcterms:modified>
  <cp:category/>
  <cp:version/>
  <cp:contentType/>
  <cp:contentStatus/>
</cp:coreProperties>
</file>