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490" windowHeight="12120" activeTab="0"/>
  </bookViews>
  <sheets>
    <sheet name="Analysis" sheetId="1" r:id="rId1"/>
    <sheet name="Data" sheetId="2" r:id="rId2"/>
  </sheets>
  <definedNames>
    <definedName name="a">'Analysis'!$C$21</definedName>
    <definedName name="b">'Analysis'!$C$22</definedName>
    <definedName name="cc">'Analysis'!$C$23</definedName>
    <definedName name="d">'Analysis'!$C$24</definedName>
    <definedName name="domega">'Analysis'!$L$40</definedName>
    <definedName name="dpin">'Analysis'!$L$36</definedName>
    <definedName name="Fx">'Analysis'!$L$34</definedName>
    <definedName name="Fy">'Analysis'!$L$35</definedName>
    <definedName name="Lboom">'Analysis'!$C$25</definedName>
    <definedName name="mu">'Analysis'!$L$37</definedName>
    <definedName name="rr">'Analysis'!$L$32</definedName>
    <definedName name="s">'Analysis'!$L$33</definedName>
  </definedNames>
  <calcPr fullCalcOnLoad="1"/>
</workbook>
</file>

<file path=xl/sharedStrings.xml><?xml version="1.0" encoding="utf-8"?>
<sst xmlns="http://schemas.openxmlformats.org/spreadsheetml/2006/main" count="35" uniqueCount="35">
  <si>
    <t>e</t>
  </si>
  <si>
    <t>x</t>
  </si>
  <si>
    <t>y</t>
  </si>
  <si>
    <t>a (mm)</t>
  </si>
  <si>
    <t>b (mm)</t>
  </si>
  <si>
    <t>cc (mm)</t>
  </si>
  <si>
    <t>d (mm)</t>
  </si>
  <si>
    <t>Lboom (mm)</t>
  </si>
  <si>
    <t>M (N-mm)</t>
  </si>
  <si>
    <t>Fy (N)</t>
  </si>
  <si>
    <t>Fx (N)</t>
  </si>
  <si>
    <t>Contracted (mm)</t>
  </si>
  <si>
    <t>Piston (actuator) length</t>
  </si>
  <si>
    <t>Extended (mm)</t>
  </si>
  <si>
    <t>f</t>
  </si>
  <si>
    <t>alpha</t>
  </si>
  <si>
    <t>gamma</t>
  </si>
  <si>
    <t>beta</t>
  </si>
  <si>
    <t>phi</t>
  </si>
  <si>
    <t>theta</t>
  </si>
  <si>
    <t>R</t>
  </si>
  <si>
    <t>Mtotal</t>
  </si>
  <si>
    <t>Fpiston (N)</t>
  </si>
  <si>
    <t>Lpiston (mm)</t>
  </si>
  <si>
    <t>theta (deg)</t>
  </si>
  <si>
    <t>Results</t>
  </si>
  <si>
    <t>Calculations</t>
  </si>
  <si>
    <r>
      <t xml:space="preserve">Enter numbers in </t>
    </r>
    <r>
      <rPr>
        <b/>
        <sz val="9"/>
        <rFont val="Times New Roman"/>
        <family val="1"/>
      </rPr>
      <t>BOLD,</t>
    </r>
    <r>
      <rPr>
        <sz val="9"/>
        <rFont val="Times New Roman"/>
        <family val="1"/>
      </rPr>
      <t xml:space="preserve"> Results in </t>
    </r>
    <r>
      <rPr>
        <b/>
        <sz val="9"/>
        <color indexed="10"/>
        <rFont val="Times New Roman"/>
        <family val="1"/>
      </rPr>
      <t>RED</t>
    </r>
  </si>
  <si>
    <t>4_bar_piston_linkage.xls</t>
  </si>
  <si>
    <t>To design 4-bar linkage driven by a piston</t>
  </si>
  <si>
    <t>Schematic</t>
  </si>
  <si>
    <t>Design Parameters</t>
  </si>
  <si>
    <t>Values</t>
  </si>
  <si>
    <t>Equations</t>
  </si>
  <si>
    <t>By Alex Slocum, last modified 2/5/2008 by Alex Slocum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</si>
</sst>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00000000000000000"/>
    <numFmt numFmtId="170" formatCode="0.000E+00"/>
    <numFmt numFmtId="171" formatCode="0.0"/>
  </numFmts>
  <fonts count="11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2" borderId="0" xfId="0" applyAlignment="1">
      <alignment/>
    </xf>
    <xf numFmtId="0" fontId="2" fillId="2" borderId="0" xfId="0" applyFont="1" applyAlignment="1">
      <alignment/>
    </xf>
    <xf numFmtId="11" fontId="2" fillId="2" borderId="0" xfId="0" applyNumberFormat="1" applyFont="1" applyAlignment="1">
      <alignment/>
    </xf>
    <xf numFmtId="0" fontId="2" fillId="2" borderId="0" xfId="0" applyFont="1" applyBorder="1" applyAlignment="1">
      <alignment horizontal="right"/>
    </xf>
    <xf numFmtId="0" fontId="4" fillId="2" borderId="0" xfId="0" applyFont="1" applyAlignment="1">
      <alignment/>
    </xf>
    <xf numFmtId="0" fontId="2" fillId="2" borderId="0" xfId="0" applyFont="1" applyBorder="1" applyAlignment="1">
      <alignment horizontal="left"/>
    </xf>
    <xf numFmtId="0" fontId="9" fillId="2" borderId="0" xfId="0" applyFont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right"/>
    </xf>
    <xf numFmtId="0" fontId="2" fillId="2" borderId="0" xfId="0" applyFont="1" applyBorder="1" applyAlignment="1">
      <alignment/>
    </xf>
    <xf numFmtId="0" fontId="1" fillId="2" borderId="0" xfId="0" applyFont="1" applyBorder="1" applyAlignment="1">
      <alignment/>
    </xf>
    <xf numFmtId="0" fontId="1" fillId="2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71" fontId="3" fillId="0" borderId="1" xfId="0" applyNumberFormat="1" applyFont="1" applyFill="1" applyBorder="1" applyAlignment="1">
      <alignment/>
    </xf>
    <xf numFmtId="171" fontId="3" fillId="0" borderId="4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" fontId="3" fillId="0" borderId="4" xfId="0" applyNumberFormat="1" applyFont="1" applyFill="1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9" fillId="4" borderId="0" xfId="0" applyFont="1" applyFill="1" applyAlignment="1">
      <alignment/>
    </xf>
    <xf numFmtId="1" fontId="1" fillId="0" borderId="1" xfId="0" applyNumberFormat="1" applyFont="1" applyFill="1" applyBorder="1" applyAlignment="1">
      <alignment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6</xdr:row>
      <xdr:rowOff>19050</xdr:rowOff>
    </xdr:from>
    <xdr:to>
      <xdr:col>8</xdr:col>
      <xdr:colOff>19050</xdr:colOff>
      <xdr:row>18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rcRect l="13870" r="4359"/>
        <a:stretch>
          <a:fillRect/>
        </a:stretch>
      </xdr:blipFill>
      <xdr:spPr>
        <a:xfrm>
          <a:off x="600075" y="1019175"/>
          <a:ext cx="4600575" cy="1924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80"/>
  <sheetViews>
    <sheetView tabSelected="1" workbookViewId="0" topLeftCell="A1">
      <selection activeCell="K4" sqref="K4"/>
    </sheetView>
  </sheetViews>
  <sheetFormatPr defaultColWidth="9.140625" defaultRowHeight="12.75"/>
  <cols>
    <col min="2" max="2" width="20.8515625" style="1" customWidth="1"/>
    <col min="3" max="7" width="7.7109375" style="1" customWidth="1"/>
    <col min="8" max="8" width="9.140625" style="1" customWidth="1"/>
    <col min="9" max="9" width="11.140625" style="1" customWidth="1"/>
    <col min="10" max="19" width="9.140625" style="1" customWidth="1"/>
  </cols>
  <sheetData>
    <row r="1" ht="13.5" thickBot="1"/>
    <row r="2" spans="2:7" ht="13.5">
      <c r="B2" s="26" t="s">
        <v>28</v>
      </c>
      <c r="C2" s="27"/>
      <c r="D2" s="27"/>
      <c r="E2" s="27"/>
      <c r="F2" s="27"/>
      <c r="G2" s="28"/>
    </row>
    <row r="3" spans="2:7" ht="12.75">
      <c r="B3" s="35" t="s">
        <v>29</v>
      </c>
      <c r="C3" s="36"/>
      <c r="D3" s="36"/>
      <c r="E3" s="36"/>
      <c r="F3" s="36"/>
      <c r="G3" s="37"/>
    </row>
    <row r="4" spans="2:7" ht="12.75">
      <c r="B4" s="35" t="s">
        <v>34</v>
      </c>
      <c r="C4" s="36"/>
      <c r="D4" s="36"/>
      <c r="E4" s="36"/>
      <c r="F4" s="36"/>
      <c r="G4" s="37"/>
    </row>
    <row r="5" spans="2:7" ht="13.5" thickBot="1">
      <c r="B5" s="32" t="s">
        <v>27</v>
      </c>
      <c r="C5" s="33"/>
      <c r="D5" s="33"/>
      <c r="E5" s="33"/>
      <c r="F5" s="33"/>
      <c r="G5" s="34"/>
    </row>
    <row r="6" spans="2:7" ht="12.75">
      <c r="B6" s="6" t="s">
        <v>30</v>
      </c>
      <c r="C6" s="5"/>
      <c r="D6" s="5"/>
      <c r="E6" s="5"/>
      <c r="F6" s="5"/>
      <c r="G6" s="5"/>
    </row>
    <row r="7" spans="2:7" ht="12.75">
      <c r="B7" s="5"/>
      <c r="C7" s="5"/>
      <c r="D7" s="5"/>
      <c r="E7" s="5"/>
      <c r="F7" s="5"/>
      <c r="G7" s="5"/>
    </row>
    <row r="8" spans="2:7" ht="12.75">
      <c r="B8" s="5"/>
      <c r="C8" s="5"/>
      <c r="D8" s="5"/>
      <c r="E8" s="5"/>
      <c r="F8" s="5"/>
      <c r="G8" s="5"/>
    </row>
    <row r="9" spans="2:7" ht="12.75">
      <c r="B9" s="5"/>
      <c r="C9" s="5"/>
      <c r="D9" s="5"/>
      <c r="E9" s="5"/>
      <c r="F9" s="5"/>
      <c r="G9" s="5"/>
    </row>
    <row r="10" spans="2:7" ht="12.75">
      <c r="B10" s="5"/>
      <c r="C10" s="5"/>
      <c r="D10" s="5"/>
      <c r="E10" s="5"/>
      <c r="F10" s="5"/>
      <c r="G10" s="5"/>
    </row>
    <row r="11" spans="2:7" ht="12.75">
      <c r="B11" s="5"/>
      <c r="C11" s="5"/>
      <c r="D11" s="5"/>
      <c r="E11" s="5"/>
      <c r="F11" s="5"/>
      <c r="G11" s="5"/>
    </row>
    <row r="12" spans="2:7" ht="12.75">
      <c r="B12" s="5"/>
      <c r="C12" s="5"/>
      <c r="D12" s="5"/>
      <c r="E12" s="5"/>
      <c r="F12" s="5"/>
      <c r="G12" s="5"/>
    </row>
    <row r="13" spans="2:7" ht="12.75">
      <c r="B13" s="5"/>
      <c r="C13" s="5"/>
      <c r="D13" s="5"/>
      <c r="E13" s="5"/>
      <c r="F13" s="5"/>
      <c r="G13" s="5"/>
    </row>
    <row r="14" spans="2:7" ht="12.75">
      <c r="B14" s="5"/>
      <c r="C14" s="5"/>
      <c r="D14" s="5"/>
      <c r="E14" s="5"/>
      <c r="F14" s="5"/>
      <c r="G14" s="5"/>
    </row>
    <row r="15" spans="2:7" ht="12.75">
      <c r="B15" s="5"/>
      <c r="C15" s="5"/>
      <c r="D15" s="5"/>
      <c r="E15" s="5"/>
      <c r="F15" s="5"/>
      <c r="G15" s="5"/>
    </row>
    <row r="16" spans="2:7" ht="12.75">
      <c r="B16" s="5"/>
      <c r="C16" s="5"/>
      <c r="D16" s="5"/>
      <c r="E16" s="5"/>
      <c r="F16" s="5"/>
      <c r="G16" s="5"/>
    </row>
    <row r="17" spans="2:7" ht="12.75">
      <c r="B17" s="5"/>
      <c r="C17" s="5"/>
      <c r="D17" s="5"/>
      <c r="E17" s="5"/>
      <c r="F17" s="5"/>
      <c r="G17" s="5"/>
    </row>
    <row r="18" spans="2:7" ht="12.75">
      <c r="B18" s="5"/>
      <c r="C18" s="5"/>
      <c r="D18" s="5"/>
      <c r="E18" s="5"/>
      <c r="F18" s="5"/>
      <c r="G18" s="5"/>
    </row>
    <row r="19" spans="2:7" ht="12.75">
      <c r="B19" s="5"/>
      <c r="C19" s="5"/>
      <c r="D19" s="5"/>
      <c r="E19" s="5"/>
      <c r="F19" s="5"/>
      <c r="G19" s="5"/>
    </row>
    <row r="20" spans="2:7" ht="12.75">
      <c r="B20" s="7" t="s">
        <v>31</v>
      </c>
      <c r="C20" s="8" t="s">
        <v>32</v>
      </c>
      <c r="D20" s="5"/>
      <c r="E20" s="5"/>
      <c r="F20" s="5"/>
      <c r="G20" s="5"/>
    </row>
    <row r="21" spans="2:4" ht="12.75">
      <c r="B21" s="12" t="s">
        <v>3</v>
      </c>
      <c r="C21" s="13">
        <v>1000</v>
      </c>
      <c r="D21" s="9"/>
    </row>
    <row r="22" spans="2:4" ht="12.75">
      <c r="B22" s="12" t="s">
        <v>4</v>
      </c>
      <c r="C22" s="13">
        <v>500</v>
      </c>
      <c r="D22" s="9"/>
    </row>
    <row r="23" spans="2:4" ht="12.75">
      <c r="B23" s="12" t="s">
        <v>5</v>
      </c>
      <c r="C23" s="13">
        <v>500</v>
      </c>
      <c r="D23" s="9"/>
    </row>
    <row r="24" spans="2:17" ht="12.75">
      <c r="B24" s="12" t="s">
        <v>6</v>
      </c>
      <c r="C24" s="13">
        <v>50</v>
      </c>
      <c r="D24" s="9"/>
      <c r="I24"/>
      <c r="J24"/>
      <c r="K24"/>
      <c r="L24"/>
      <c r="M24"/>
      <c r="N24"/>
      <c r="O24"/>
      <c r="P24"/>
      <c r="Q24"/>
    </row>
    <row r="25" spans="2:17" ht="12.75">
      <c r="B25" s="12" t="s">
        <v>7</v>
      </c>
      <c r="C25" s="13">
        <v>1800</v>
      </c>
      <c r="D25" s="9"/>
      <c r="I25"/>
      <c r="J25"/>
      <c r="K25"/>
      <c r="L25"/>
      <c r="M25"/>
      <c r="N25"/>
      <c r="O25"/>
      <c r="P25"/>
      <c r="Q25"/>
    </row>
    <row r="26" spans="2:17" ht="12.75">
      <c r="B26" s="12" t="s">
        <v>10</v>
      </c>
      <c r="C26" s="13">
        <v>0</v>
      </c>
      <c r="D26" s="9"/>
      <c r="E26" s="3"/>
      <c r="F26" s="3"/>
      <c r="G26" s="10"/>
      <c r="I26"/>
      <c r="J26"/>
      <c r="K26"/>
      <c r="L26"/>
      <c r="M26"/>
      <c r="N26"/>
      <c r="O26"/>
      <c r="P26"/>
      <c r="Q26"/>
    </row>
    <row r="27" spans="2:17" ht="12.75">
      <c r="B27" s="12" t="s">
        <v>9</v>
      </c>
      <c r="C27" s="13">
        <v>10000</v>
      </c>
      <c r="D27" s="9"/>
      <c r="E27" s="3"/>
      <c r="F27" s="3"/>
      <c r="G27" s="10"/>
      <c r="I27"/>
      <c r="J27"/>
      <c r="K27"/>
      <c r="L27"/>
      <c r="M27"/>
      <c r="N27"/>
      <c r="O27"/>
      <c r="P27"/>
      <c r="Q27"/>
    </row>
    <row r="28" spans="2:17" ht="12.75">
      <c r="B28" s="12" t="s">
        <v>8</v>
      </c>
      <c r="C28" s="13">
        <v>0</v>
      </c>
      <c r="D28" s="9"/>
      <c r="E28" s="3"/>
      <c r="F28" s="3"/>
      <c r="G28" s="10"/>
      <c r="I28"/>
      <c r="J28"/>
      <c r="K28"/>
      <c r="L28"/>
      <c r="M28"/>
      <c r="N28"/>
      <c r="O28"/>
      <c r="P28"/>
      <c r="Q28"/>
    </row>
    <row r="29" spans="2:17" ht="12.75">
      <c r="B29" s="29" t="s">
        <v>12</v>
      </c>
      <c r="C29" s="30"/>
      <c r="D29" s="11"/>
      <c r="E29" s="3"/>
      <c r="F29" s="3"/>
      <c r="G29" s="10"/>
      <c r="I29"/>
      <c r="J29"/>
      <c r="K29"/>
      <c r="L29"/>
      <c r="M29"/>
      <c r="N29"/>
      <c r="O29"/>
      <c r="P29"/>
      <c r="Q29"/>
    </row>
    <row r="30" spans="2:17" ht="12.75">
      <c r="B30" s="12" t="s">
        <v>11</v>
      </c>
      <c r="C30" s="25">
        <v>950.0002326710749</v>
      </c>
      <c r="D30" s="9"/>
      <c r="E30" s="3"/>
      <c r="F30" s="3"/>
      <c r="G30" s="10"/>
      <c r="I30"/>
      <c r="J30"/>
      <c r="K30"/>
      <c r="L30"/>
      <c r="M30"/>
      <c r="N30"/>
      <c r="O30"/>
      <c r="P30"/>
      <c r="Q30"/>
    </row>
    <row r="31" spans="2:17" ht="12.75">
      <c r="B31" s="14" t="s">
        <v>13</v>
      </c>
      <c r="C31" s="15">
        <v>1566.0467298150077</v>
      </c>
      <c r="D31" s="9"/>
      <c r="E31" s="3"/>
      <c r="F31" s="3"/>
      <c r="G31" s="10"/>
      <c r="I31"/>
      <c r="J31"/>
      <c r="K31"/>
      <c r="L31"/>
      <c r="M31"/>
      <c r="N31"/>
      <c r="O31"/>
      <c r="P31"/>
      <c r="Q31"/>
    </row>
    <row r="32" spans="2:17" ht="12.75">
      <c r="B32" s="29" t="s">
        <v>25</v>
      </c>
      <c r="C32" s="31"/>
      <c r="D32" s="31"/>
      <c r="E32" s="31"/>
      <c r="F32" s="31"/>
      <c r="G32" s="30"/>
      <c r="I32"/>
      <c r="J32"/>
      <c r="K32"/>
      <c r="L32"/>
      <c r="M32"/>
      <c r="N32"/>
      <c r="O32"/>
      <c r="P32"/>
      <c r="Q32"/>
    </row>
    <row r="33" spans="2:17" ht="12.75">
      <c r="B33" s="12" t="s">
        <v>23</v>
      </c>
      <c r="C33" s="16">
        <f>C30</f>
        <v>950.0002326710749</v>
      </c>
      <c r="D33" s="17">
        <f>C33+($C31-$C30)/4</f>
        <v>1104.0118569570582</v>
      </c>
      <c r="E33" s="16">
        <f>D33+($C31-$C30)/4</f>
        <v>1258.0234812430413</v>
      </c>
      <c r="F33" s="16">
        <f>E33+($C31-$C30)/4</f>
        <v>1412.0351055290243</v>
      </c>
      <c r="G33" s="16">
        <f>F33+($C31-$C30)/4</f>
        <v>1566.0467298150074</v>
      </c>
      <c r="I33"/>
      <c r="J33"/>
      <c r="K33"/>
      <c r="L33"/>
      <c r="M33"/>
      <c r="N33"/>
      <c r="O33"/>
      <c r="P33"/>
      <c r="Q33"/>
    </row>
    <row r="34" spans="2:17" ht="12.75">
      <c r="B34" s="12" t="s">
        <v>20</v>
      </c>
      <c r="C34" s="18">
        <f>Data!C4*SIN(Data!C8)</f>
        <v>500.0000244916286</v>
      </c>
      <c r="D34" s="19">
        <f>Data!D4*SIN(Data!D8)</f>
        <v>492.3931813317103</v>
      </c>
      <c r="E34" s="18">
        <f>Data!E4*SIN(Data!E8)</f>
        <v>445.44076326906134</v>
      </c>
      <c r="F34" s="18">
        <f>Data!F4*SIN(Data!F8)</f>
        <v>357.81191908522067</v>
      </c>
      <c r="G34" s="18">
        <f>Data!G4*SIN(Data!G8)</f>
        <v>191.5639718632439</v>
      </c>
      <c r="I34"/>
      <c r="J34"/>
      <c r="K34"/>
      <c r="L34"/>
      <c r="M34"/>
      <c r="N34"/>
      <c r="O34"/>
      <c r="P34"/>
      <c r="Q34"/>
    </row>
    <row r="35" spans="2:17" ht="12.75">
      <c r="B35" s="12" t="s">
        <v>24</v>
      </c>
      <c r="C35" s="18">
        <f>Data!C9*180/PI()</f>
        <v>89.99997333785944</v>
      </c>
      <c r="D35" s="19">
        <f>Data!D9*180/PI()</f>
        <v>72.34702082178615</v>
      </c>
      <c r="E35" s="18">
        <f>Data!E9*180/PI()</f>
        <v>53.63520308630428</v>
      </c>
      <c r="F35" s="18">
        <f>Data!F9*180/PI()</f>
        <v>31.793277797752236</v>
      </c>
      <c r="G35" s="18">
        <f>Data!G9*180/PI()</f>
        <v>-0.00022536069006167758</v>
      </c>
      <c r="I35"/>
      <c r="J35"/>
      <c r="K35"/>
      <c r="L35"/>
      <c r="M35"/>
      <c r="N35"/>
      <c r="O35"/>
      <c r="P35"/>
      <c r="Q35"/>
    </row>
    <row r="36" spans="2:17" ht="12.75">
      <c r="B36" s="12" t="s">
        <v>22</v>
      </c>
      <c r="C36" s="20">
        <f>Data!C13/C34</f>
        <v>0.01675231615524443</v>
      </c>
      <c r="D36" s="21">
        <f>Data!D13/D34</f>
        <v>11085.694768618925</v>
      </c>
      <c r="E36" s="20">
        <f>Data!E13/E34</f>
        <v>23959.720798865892</v>
      </c>
      <c r="F36" s="20">
        <f>Data!F13/F34</f>
        <v>42757.60644036003</v>
      </c>
      <c r="G36" s="20">
        <f>Data!G13/G34</f>
        <v>93963.38896497109</v>
      </c>
      <c r="I36"/>
      <c r="J36"/>
      <c r="K36"/>
      <c r="L36"/>
      <c r="M36"/>
      <c r="N36"/>
      <c r="O36"/>
      <c r="P36"/>
      <c r="Q36"/>
    </row>
    <row r="37" spans="9:17" ht="12.75">
      <c r="I37"/>
      <c r="J37"/>
      <c r="K37"/>
      <c r="L37"/>
      <c r="M37"/>
      <c r="N37"/>
      <c r="O37"/>
      <c r="P37"/>
      <c r="Q37"/>
    </row>
    <row r="38" spans="2:17" ht="12.75">
      <c r="B38" s="6" t="s">
        <v>33</v>
      </c>
      <c r="I38"/>
      <c r="J38"/>
      <c r="K38"/>
      <c r="L38"/>
      <c r="M38"/>
      <c r="N38"/>
      <c r="O38"/>
      <c r="P38"/>
      <c r="Q38"/>
    </row>
    <row r="39" spans="9:17" ht="12.75">
      <c r="I39"/>
      <c r="J39"/>
      <c r="K39"/>
      <c r="L39"/>
      <c r="M39"/>
      <c r="N39"/>
      <c r="O39"/>
      <c r="P39"/>
      <c r="Q39"/>
    </row>
    <row r="40" spans="9:17" ht="12.75">
      <c r="I40"/>
      <c r="J40"/>
      <c r="K40"/>
      <c r="L40"/>
      <c r="M40"/>
      <c r="N40"/>
      <c r="O40"/>
      <c r="P40"/>
      <c r="Q40"/>
    </row>
    <row r="41" spans="9:17" ht="12.75">
      <c r="I41"/>
      <c r="J41"/>
      <c r="K41"/>
      <c r="L41"/>
      <c r="M41"/>
      <c r="N41"/>
      <c r="O41"/>
      <c r="P41"/>
      <c r="Q41"/>
    </row>
    <row r="42" spans="9:17" ht="12.75">
      <c r="I42"/>
      <c r="J42"/>
      <c r="K42"/>
      <c r="L42"/>
      <c r="M42"/>
      <c r="N42"/>
      <c r="O42"/>
      <c r="P42"/>
      <c r="Q42"/>
    </row>
    <row r="43" spans="8:19" s="4" customFormat="1" ht="12.75">
      <c r="H43" s="1"/>
      <c r="I43"/>
      <c r="J43"/>
      <c r="K43"/>
      <c r="L43"/>
      <c r="M43"/>
      <c r="N43"/>
      <c r="O43"/>
      <c r="P43"/>
      <c r="Q43"/>
      <c r="R43" s="1"/>
      <c r="S43" s="1"/>
    </row>
    <row r="44" spans="9:17" ht="12.75">
      <c r="I44"/>
      <c r="J44"/>
      <c r="K44"/>
      <c r="L44"/>
      <c r="M44"/>
      <c r="N44"/>
      <c r="O44"/>
      <c r="P44"/>
      <c r="Q44"/>
    </row>
    <row r="45" spans="9:17" ht="12.75">
      <c r="I45"/>
      <c r="J45"/>
      <c r="K45"/>
      <c r="L45"/>
      <c r="M45"/>
      <c r="N45"/>
      <c r="O45"/>
      <c r="P45"/>
      <c r="Q45"/>
    </row>
    <row r="46" spans="9:17" ht="12.75">
      <c r="I46"/>
      <c r="J46"/>
      <c r="K46"/>
      <c r="L46"/>
      <c r="M46"/>
      <c r="N46"/>
      <c r="O46"/>
      <c r="P46"/>
      <c r="Q46"/>
    </row>
    <row r="47" spans="9:17" ht="12.75">
      <c r="I47"/>
      <c r="J47"/>
      <c r="K47"/>
      <c r="L47"/>
      <c r="M47"/>
      <c r="N47"/>
      <c r="O47"/>
      <c r="P47"/>
      <c r="Q47"/>
    </row>
    <row r="48" spans="9:17" ht="12.75">
      <c r="I48"/>
      <c r="J48"/>
      <c r="K48"/>
      <c r="L48"/>
      <c r="M48"/>
      <c r="N48"/>
      <c r="O48"/>
      <c r="P48"/>
      <c r="Q48"/>
    </row>
    <row r="49" spans="9:17" ht="12.75">
      <c r="I49"/>
      <c r="J49"/>
      <c r="K49"/>
      <c r="L49"/>
      <c r="M49"/>
      <c r="N49"/>
      <c r="O49"/>
      <c r="P49"/>
      <c r="Q49"/>
    </row>
    <row r="50" spans="9:18" ht="12.75">
      <c r="I50"/>
      <c r="J50"/>
      <c r="K50"/>
      <c r="L50"/>
      <c r="M50"/>
      <c r="N50"/>
      <c r="O50"/>
      <c r="P50"/>
      <c r="Q50"/>
      <c r="R50"/>
    </row>
    <row r="51" spans="9:17" ht="12.75">
      <c r="I51"/>
      <c r="J51"/>
      <c r="K51"/>
      <c r="L51"/>
      <c r="M51"/>
      <c r="N51"/>
      <c r="O51"/>
      <c r="P51"/>
      <c r="Q51"/>
    </row>
    <row r="52" spans="9:17" ht="12.75">
      <c r="I52"/>
      <c r="J52"/>
      <c r="K52"/>
      <c r="L52"/>
      <c r="M52"/>
      <c r="N52"/>
      <c r="O52"/>
      <c r="P52"/>
      <c r="Q52"/>
    </row>
    <row r="53" spans="9:17" ht="12.75">
      <c r="I53"/>
      <c r="J53"/>
      <c r="K53"/>
      <c r="L53"/>
      <c r="M53"/>
      <c r="N53"/>
      <c r="O53"/>
      <c r="P53"/>
      <c r="Q53"/>
    </row>
    <row r="54" spans="9:17" ht="12.75">
      <c r="I54"/>
      <c r="J54"/>
      <c r="K54"/>
      <c r="L54"/>
      <c r="M54"/>
      <c r="N54"/>
      <c r="O54"/>
      <c r="P54"/>
      <c r="Q54"/>
    </row>
    <row r="55" spans="9:17" ht="12.75">
      <c r="I55"/>
      <c r="J55"/>
      <c r="K55"/>
      <c r="L55"/>
      <c r="M55"/>
      <c r="N55"/>
      <c r="O55"/>
      <c r="P55"/>
      <c r="Q55"/>
    </row>
    <row r="56" spans="9:17" ht="12.75">
      <c r="I56"/>
      <c r="J56"/>
      <c r="K56"/>
      <c r="L56"/>
      <c r="M56"/>
      <c r="N56"/>
      <c r="O56"/>
      <c r="P56"/>
      <c r="Q56"/>
    </row>
    <row r="57" spans="7:17" ht="12.75">
      <c r="G57"/>
      <c r="I57"/>
      <c r="J57"/>
      <c r="K57"/>
      <c r="L57"/>
      <c r="M57"/>
      <c r="N57"/>
      <c r="O57"/>
      <c r="P57"/>
      <c r="Q57"/>
    </row>
    <row r="58" spans="8:17" ht="12.75">
      <c r="H58"/>
      <c r="I58"/>
      <c r="J58"/>
      <c r="K58"/>
      <c r="L58"/>
      <c r="M58"/>
      <c r="N58"/>
      <c r="O58"/>
      <c r="P58"/>
      <c r="Q58"/>
    </row>
    <row r="59" spans="9:17" ht="12.75">
      <c r="I59"/>
      <c r="J59"/>
      <c r="K59"/>
      <c r="L59"/>
      <c r="M59"/>
      <c r="N59"/>
      <c r="O59"/>
      <c r="P59"/>
      <c r="Q59"/>
    </row>
    <row r="60" spans="2:17" ht="12.75">
      <c r="B60" s="3"/>
      <c r="C60" s="2"/>
      <c r="I60"/>
      <c r="J60"/>
      <c r="K60"/>
      <c r="L60"/>
      <c r="M60"/>
      <c r="N60"/>
      <c r="O60"/>
      <c r="P60"/>
      <c r="Q60"/>
    </row>
    <row r="61" spans="2:17" ht="12.75">
      <c r="B61" s="3"/>
      <c r="C61" s="2"/>
      <c r="I61"/>
      <c r="J61"/>
      <c r="K61"/>
      <c r="L61"/>
      <c r="M61"/>
      <c r="N61"/>
      <c r="O61"/>
      <c r="P61"/>
      <c r="Q61"/>
    </row>
    <row r="62" spans="2:17" ht="12.75">
      <c r="B62" s="3"/>
      <c r="C62" s="2"/>
      <c r="I62"/>
      <c r="J62"/>
      <c r="K62"/>
      <c r="L62"/>
      <c r="M62"/>
      <c r="N62"/>
      <c r="O62"/>
      <c r="P62"/>
      <c r="Q62"/>
    </row>
    <row r="63" spans="2:17" ht="12.75">
      <c r="B63" s="3"/>
      <c r="C63" s="2"/>
      <c r="I63"/>
      <c r="J63"/>
      <c r="K63"/>
      <c r="L63"/>
      <c r="M63"/>
      <c r="N63"/>
      <c r="O63"/>
      <c r="P63"/>
      <c r="Q63"/>
    </row>
    <row r="64" spans="2:17" ht="12.75">
      <c r="B64" s="3"/>
      <c r="C64" s="2"/>
      <c r="I64"/>
      <c r="J64"/>
      <c r="K64"/>
      <c r="L64"/>
      <c r="M64"/>
      <c r="N64"/>
      <c r="O64"/>
      <c r="P64"/>
      <c r="Q64"/>
    </row>
    <row r="65" spans="2:17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9" ht="12.75">
      <c r="B68"/>
      <c r="C68"/>
      <c r="D68"/>
      <c r="E68"/>
      <c r="F68"/>
      <c r="G68"/>
      <c r="H68"/>
      <c r="I68"/>
    </row>
    <row r="69" spans="2:9" ht="12.75">
      <c r="B69"/>
      <c r="C69"/>
      <c r="D69"/>
      <c r="E69"/>
      <c r="F69"/>
      <c r="G69"/>
      <c r="H69"/>
      <c r="I69"/>
    </row>
    <row r="70" spans="2:9" ht="12.75">
      <c r="B70"/>
      <c r="C70"/>
      <c r="D70"/>
      <c r="E70"/>
      <c r="F70"/>
      <c r="G70"/>
      <c r="H70"/>
      <c r="I70"/>
    </row>
    <row r="71" spans="2:9" ht="12.75">
      <c r="B71"/>
      <c r="C71"/>
      <c r="D71"/>
      <c r="E71"/>
      <c r="F71"/>
      <c r="G71"/>
      <c r="H71"/>
      <c r="I71"/>
    </row>
    <row r="72" spans="2:9" ht="12.75">
      <c r="B72"/>
      <c r="C72"/>
      <c r="D72"/>
      <c r="E72"/>
      <c r="F72"/>
      <c r="G72"/>
      <c r="H72"/>
      <c r="I72"/>
    </row>
    <row r="73" spans="2:9" ht="12.75">
      <c r="B73"/>
      <c r="C73"/>
      <c r="D73"/>
      <c r="E73"/>
      <c r="F73"/>
      <c r="G73"/>
      <c r="H73"/>
      <c r="I73"/>
    </row>
    <row r="74" spans="2:9" ht="12.75">
      <c r="B74"/>
      <c r="C74"/>
      <c r="D74"/>
      <c r="E74"/>
      <c r="F74"/>
      <c r="G74"/>
      <c r="H74"/>
      <c r="I74"/>
    </row>
    <row r="75" spans="2:9" ht="12.75">
      <c r="B75"/>
      <c r="C75"/>
      <c r="D75"/>
      <c r="E75"/>
      <c r="F75"/>
      <c r="G75"/>
      <c r="H75"/>
      <c r="I75"/>
    </row>
    <row r="76" spans="2:9" ht="12.75">
      <c r="B76"/>
      <c r="C76"/>
      <c r="D76"/>
      <c r="E76"/>
      <c r="F76"/>
      <c r="G76"/>
      <c r="H76"/>
      <c r="I76"/>
    </row>
    <row r="77" spans="2:9" ht="12.75">
      <c r="B77"/>
      <c r="C77"/>
      <c r="D77"/>
      <c r="E77"/>
      <c r="F77"/>
      <c r="G77"/>
      <c r="H77"/>
      <c r="I77"/>
    </row>
    <row r="78" spans="2:9" ht="12.75">
      <c r="B78"/>
      <c r="C78"/>
      <c r="D78"/>
      <c r="E78"/>
      <c r="F78"/>
      <c r="G78"/>
      <c r="H78"/>
      <c r="I78"/>
    </row>
    <row r="79" spans="2:9" ht="12.75">
      <c r="B79"/>
      <c r="C79"/>
      <c r="D79"/>
      <c r="E79"/>
      <c r="F79"/>
      <c r="G79"/>
      <c r="H79"/>
      <c r="I79"/>
    </row>
    <row r="80" spans="2:9" ht="12.75">
      <c r="B80"/>
      <c r="C80"/>
      <c r="D80"/>
      <c r="E80"/>
      <c r="F80"/>
      <c r="G80"/>
      <c r="H80"/>
      <c r="I80"/>
    </row>
    <row r="81" spans="2:9" ht="12.75">
      <c r="B81"/>
      <c r="C81"/>
      <c r="D81"/>
      <c r="E81"/>
      <c r="F81"/>
      <c r="G81"/>
      <c r="H81"/>
      <c r="I81"/>
    </row>
    <row r="82" spans="2:9" ht="12.75">
      <c r="B82"/>
      <c r="C82"/>
      <c r="D82"/>
      <c r="E82"/>
      <c r="F82"/>
      <c r="G82"/>
      <c r="H82"/>
      <c r="I82"/>
    </row>
    <row r="83" spans="2:9" ht="12.75">
      <c r="B83"/>
      <c r="C83"/>
      <c r="D83"/>
      <c r="E83"/>
      <c r="F83"/>
      <c r="G83"/>
      <c r="H83"/>
      <c r="I83"/>
    </row>
    <row r="84" spans="2:9" ht="12.75">
      <c r="B84"/>
      <c r="C84"/>
      <c r="D84"/>
      <c r="E84"/>
      <c r="F84"/>
      <c r="G84"/>
      <c r="H84"/>
      <c r="I84"/>
    </row>
    <row r="85" spans="2:9" ht="12.75">
      <c r="B85"/>
      <c r="C85"/>
      <c r="D85"/>
      <c r="E85"/>
      <c r="F85"/>
      <c r="G85"/>
      <c r="H85"/>
      <c r="I85"/>
    </row>
    <row r="86" spans="2:9" ht="12.75">
      <c r="B86"/>
      <c r="C86"/>
      <c r="D86"/>
      <c r="E86"/>
      <c r="F86"/>
      <c r="G86"/>
      <c r="H86"/>
      <c r="I86"/>
    </row>
    <row r="87" spans="2:9" ht="12.75">
      <c r="B87"/>
      <c r="C87"/>
      <c r="D87"/>
      <c r="E87"/>
      <c r="F87"/>
      <c r="G87"/>
      <c r="H87"/>
      <c r="I87"/>
    </row>
    <row r="88" spans="2:9" ht="12.75">
      <c r="B88"/>
      <c r="C88"/>
      <c r="D88"/>
      <c r="E88"/>
      <c r="F88"/>
      <c r="G88"/>
      <c r="H88"/>
      <c r="I88"/>
    </row>
    <row r="89" spans="2:9" ht="12.75">
      <c r="B89"/>
      <c r="C89"/>
      <c r="D89"/>
      <c r="E89"/>
      <c r="F89"/>
      <c r="G89"/>
      <c r="H89"/>
      <c r="I89"/>
    </row>
    <row r="90" spans="2:9" ht="12.75">
      <c r="B90"/>
      <c r="C90"/>
      <c r="D90"/>
      <c r="E90"/>
      <c r="F90"/>
      <c r="G90"/>
      <c r="H90"/>
      <c r="I90"/>
    </row>
    <row r="91" spans="2:9" ht="12.75">
      <c r="B91"/>
      <c r="C91"/>
      <c r="D91"/>
      <c r="E91"/>
      <c r="F91"/>
      <c r="G91"/>
      <c r="H91"/>
      <c r="I91"/>
    </row>
    <row r="92" spans="2:9" ht="12.75">
      <c r="B92"/>
      <c r="C92"/>
      <c r="D92"/>
      <c r="E92"/>
      <c r="F92"/>
      <c r="G92"/>
      <c r="H92"/>
      <c r="I92"/>
    </row>
    <row r="93" spans="2:9" ht="12.75">
      <c r="B93"/>
      <c r="C93"/>
      <c r="D93"/>
      <c r="E93"/>
      <c r="F93"/>
      <c r="G93"/>
      <c r="H93"/>
      <c r="I93"/>
    </row>
    <row r="94" spans="2:9" ht="12.75">
      <c r="B94"/>
      <c r="C94"/>
      <c r="D94"/>
      <c r="E94"/>
      <c r="F94"/>
      <c r="G94"/>
      <c r="H94"/>
      <c r="I94"/>
    </row>
    <row r="95" spans="2:9" ht="12.75">
      <c r="B95"/>
      <c r="C95"/>
      <c r="D95"/>
      <c r="E95"/>
      <c r="F95"/>
      <c r="G95"/>
      <c r="H95"/>
      <c r="I95"/>
    </row>
    <row r="96" spans="2:9" ht="12.75">
      <c r="B96"/>
      <c r="C96"/>
      <c r="D96"/>
      <c r="E96"/>
      <c r="F96"/>
      <c r="G96"/>
      <c r="H96"/>
      <c r="I96"/>
    </row>
    <row r="97" spans="2:9" ht="12.75">
      <c r="B97"/>
      <c r="C97"/>
      <c r="D97"/>
      <c r="E97"/>
      <c r="F97"/>
      <c r="G97"/>
      <c r="H97"/>
      <c r="I97"/>
    </row>
    <row r="98" spans="2:9" ht="12.75">
      <c r="B98"/>
      <c r="C98"/>
      <c r="D98"/>
      <c r="E98"/>
      <c r="F98"/>
      <c r="G98"/>
      <c r="H98"/>
      <c r="I98"/>
    </row>
    <row r="99" spans="2:9" ht="12.75">
      <c r="B99"/>
      <c r="C99"/>
      <c r="D99"/>
      <c r="E99"/>
      <c r="F99"/>
      <c r="G99"/>
      <c r="H99"/>
      <c r="I99"/>
    </row>
    <row r="100" spans="2:9" ht="12.75">
      <c r="B100"/>
      <c r="C100"/>
      <c r="D100"/>
      <c r="E100"/>
      <c r="F100"/>
      <c r="G100"/>
      <c r="H100"/>
      <c r="I100"/>
    </row>
    <row r="101" spans="2:9" ht="12.75">
      <c r="B101"/>
      <c r="C101"/>
      <c r="D101"/>
      <c r="E101"/>
      <c r="F101"/>
      <c r="G101"/>
      <c r="H101"/>
      <c r="I101"/>
    </row>
    <row r="102" spans="2:9" ht="12.75">
      <c r="B102"/>
      <c r="C102"/>
      <c r="D102"/>
      <c r="E102"/>
      <c r="F102"/>
      <c r="G102"/>
      <c r="H102"/>
      <c r="I102"/>
    </row>
    <row r="103" spans="2:9" ht="12.75">
      <c r="B103"/>
      <c r="C103"/>
      <c r="D103"/>
      <c r="E103"/>
      <c r="F103"/>
      <c r="G103"/>
      <c r="H103"/>
      <c r="I103"/>
    </row>
    <row r="104" spans="2:9" ht="12.75">
      <c r="B104"/>
      <c r="C104"/>
      <c r="D104"/>
      <c r="E104"/>
      <c r="F104"/>
      <c r="G104"/>
      <c r="H104"/>
      <c r="I104"/>
    </row>
    <row r="105" spans="2:9" ht="12.75">
      <c r="B105"/>
      <c r="C105"/>
      <c r="D105"/>
      <c r="E105"/>
      <c r="F105"/>
      <c r="G105"/>
      <c r="H105"/>
      <c r="I105"/>
    </row>
    <row r="106" spans="2:9" ht="12.75">
      <c r="B106"/>
      <c r="C106"/>
      <c r="D106"/>
      <c r="E106"/>
      <c r="F106"/>
      <c r="G106"/>
      <c r="H106"/>
      <c r="I106"/>
    </row>
    <row r="107" spans="2:9" ht="12.75">
      <c r="B107"/>
      <c r="C107"/>
      <c r="D107"/>
      <c r="E107"/>
      <c r="F107"/>
      <c r="G107"/>
      <c r="H107"/>
      <c r="I107"/>
    </row>
    <row r="108" spans="2:9" ht="12.75">
      <c r="B108"/>
      <c r="C108"/>
      <c r="D108"/>
      <c r="E108"/>
      <c r="F108"/>
      <c r="G108"/>
      <c r="H108"/>
      <c r="I108"/>
    </row>
    <row r="109" spans="2:9" ht="12.75">
      <c r="B109"/>
      <c r="C109"/>
      <c r="D109"/>
      <c r="E109"/>
      <c r="F109"/>
      <c r="G109"/>
      <c r="H109"/>
      <c r="I109"/>
    </row>
    <row r="110" spans="2:9" ht="12.75">
      <c r="B110"/>
      <c r="C110"/>
      <c r="D110"/>
      <c r="E110"/>
      <c r="F110"/>
      <c r="G110"/>
      <c r="H110"/>
      <c r="I110"/>
    </row>
    <row r="111" spans="2:9" ht="12.75">
      <c r="B111"/>
      <c r="C111"/>
      <c r="D111"/>
      <c r="E111"/>
      <c r="F111"/>
      <c r="G111"/>
      <c r="H111"/>
      <c r="I111"/>
    </row>
    <row r="112" spans="2:9" ht="12.75">
      <c r="B112"/>
      <c r="C112"/>
      <c r="D112"/>
      <c r="E112"/>
      <c r="F112"/>
      <c r="G112"/>
      <c r="H112"/>
      <c r="I112"/>
    </row>
    <row r="113" spans="2:9" ht="12.75">
      <c r="B113"/>
      <c r="C113"/>
      <c r="D113"/>
      <c r="E113"/>
      <c r="F113"/>
      <c r="G113"/>
      <c r="H113"/>
      <c r="I113"/>
    </row>
    <row r="114" spans="2:9" ht="12.75">
      <c r="B114"/>
      <c r="C114"/>
      <c r="D114"/>
      <c r="E114"/>
      <c r="F114"/>
      <c r="G114"/>
      <c r="H114"/>
      <c r="I114"/>
    </row>
    <row r="115" spans="2:9" ht="12.75">
      <c r="B115"/>
      <c r="C115"/>
      <c r="D115"/>
      <c r="E115"/>
      <c r="F115"/>
      <c r="G115"/>
      <c r="H115"/>
      <c r="I115"/>
    </row>
    <row r="116" spans="2:9" ht="12.75">
      <c r="B116"/>
      <c r="C116"/>
      <c r="D116"/>
      <c r="E116"/>
      <c r="F116"/>
      <c r="G116"/>
      <c r="H116"/>
      <c r="I116"/>
    </row>
    <row r="117" spans="2:9" ht="12.75">
      <c r="B117"/>
      <c r="C117"/>
      <c r="D117"/>
      <c r="E117"/>
      <c r="F117"/>
      <c r="G117"/>
      <c r="H117"/>
      <c r="I117"/>
    </row>
    <row r="118" spans="2:9" ht="12.75">
      <c r="B118"/>
      <c r="C118"/>
      <c r="D118"/>
      <c r="E118"/>
      <c r="F118"/>
      <c r="G118"/>
      <c r="H118"/>
      <c r="I118"/>
    </row>
    <row r="119" spans="2:9" ht="12.75">
      <c r="B119"/>
      <c r="C119"/>
      <c r="D119"/>
      <c r="E119"/>
      <c r="F119"/>
      <c r="G119"/>
      <c r="H119"/>
      <c r="I119"/>
    </row>
    <row r="120" spans="2:9" ht="12.75">
      <c r="B120"/>
      <c r="C120"/>
      <c r="D120"/>
      <c r="E120"/>
      <c r="F120"/>
      <c r="G120"/>
      <c r="H120"/>
      <c r="I120"/>
    </row>
    <row r="121" spans="2:9" ht="12.75">
      <c r="B121"/>
      <c r="C121"/>
      <c r="D121"/>
      <c r="E121"/>
      <c r="F121"/>
      <c r="G121"/>
      <c r="H121"/>
      <c r="I121"/>
    </row>
    <row r="122" spans="2:9" ht="12.75">
      <c r="B122"/>
      <c r="C122"/>
      <c r="D122"/>
      <c r="E122"/>
      <c r="F122"/>
      <c r="G122"/>
      <c r="H122"/>
      <c r="I122"/>
    </row>
    <row r="123" spans="2:9" ht="12.75">
      <c r="B123"/>
      <c r="C123"/>
      <c r="D123"/>
      <c r="E123"/>
      <c r="F123"/>
      <c r="G123"/>
      <c r="H123"/>
      <c r="I123"/>
    </row>
    <row r="124" spans="2:9" ht="12.75">
      <c r="B124"/>
      <c r="C124"/>
      <c r="D124"/>
      <c r="E124"/>
      <c r="F124"/>
      <c r="G124"/>
      <c r="H124"/>
      <c r="I124"/>
    </row>
    <row r="125" spans="2:9" ht="12.75">
      <c r="B125"/>
      <c r="C125"/>
      <c r="D125"/>
      <c r="E125"/>
      <c r="F125"/>
      <c r="G125"/>
      <c r="H125"/>
      <c r="I125"/>
    </row>
    <row r="126" spans="2:9" ht="12.75">
      <c r="B126"/>
      <c r="C126"/>
      <c r="D126"/>
      <c r="E126"/>
      <c r="F126"/>
      <c r="G126"/>
      <c r="H126"/>
      <c r="I126"/>
    </row>
    <row r="127" spans="2:9" ht="12.75">
      <c r="B127"/>
      <c r="C127"/>
      <c r="D127"/>
      <c r="E127"/>
      <c r="F127"/>
      <c r="G127"/>
      <c r="H127"/>
      <c r="I127"/>
    </row>
    <row r="128" spans="2:9" ht="12.75">
      <c r="B128"/>
      <c r="C128"/>
      <c r="D128"/>
      <c r="E128"/>
      <c r="F128"/>
      <c r="G128"/>
      <c r="H128"/>
      <c r="I128"/>
    </row>
    <row r="129" spans="2:9" ht="12.75">
      <c r="B129"/>
      <c r="C129"/>
      <c r="D129"/>
      <c r="E129"/>
      <c r="F129"/>
      <c r="G129"/>
      <c r="H129"/>
      <c r="I129"/>
    </row>
    <row r="130" spans="2:9" ht="12.75">
      <c r="B130"/>
      <c r="C130"/>
      <c r="D130"/>
      <c r="E130"/>
      <c r="F130"/>
      <c r="G130"/>
      <c r="H130"/>
      <c r="I130"/>
    </row>
    <row r="131" spans="2:9" ht="12.75">
      <c r="B131"/>
      <c r="C131"/>
      <c r="D131"/>
      <c r="E131"/>
      <c r="F131"/>
      <c r="G131"/>
      <c r="H131"/>
      <c r="I131"/>
    </row>
    <row r="132" spans="2:9" ht="12.75">
      <c r="B132"/>
      <c r="C132"/>
      <c r="D132"/>
      <c r="E132"/>
      <c r="F132"/>
      <c r="G132"/>
      <c r="H132"/>
      <c r="I132"/>
    </row>
    <row r="133" spans="2:9" ht="12.75">
      <c r="B133"/>
      <c r="C133"/>
      <c r="D133"/>
      <c r="E133"/>
      <c r="F133"/>
      <c r="G133"/>
      <c r="H133"/>
      <c r="I133"/>
    </row>
    <row r="134" spans="2:9" ht="12.75">
      <c r="B134"/>
      <c r="C134"/>
      <c r="D134"/>
      <c r="E134"/>
      <c r="F134"/>
      <c r="G134"/>
      <c r="H134"/>
      <c r="I134"/>
    </row>
    <row r="135" spans="2:9" ht="12.75">
      <c r="B135"/>
      <c r="C135"/>
      <c r="D135"/>
      <c r="E135"/>
      <c r="F135"/>
      <c r="G135"/>
      <c r="H135"/>
      <c r="I135"/>
    </row>
    <row r="136" spans="2:9" ht="12.75">
      <c r="B136"/>
      <c r="C136"/>
      <c r="D136"/>
      <c r="E136"/>
      <c r="F136"/>
      <c r="G136"/>
      <c r="H136"/>
      <c r="I136"/>
    </row>
    <row r="137" spans="2:9" ht="12.75">
      <c r="B137"/>
      <c r="C137"/>
      <c r="D137"/>
      <c r="E137"/>
      <c r="F137"/>
      <c r="G137"/>
      <c r="H137"/>
      <c r="I137"/>
    </row>
    <row r="138" spans="2:9" ht="12.75">
      <c r="B138"/>
      <c r="C138"/>
      <c r="D138"/>
      <c r="E138"/>
      <c r="F138"/>
      <c r="G138"/>
      <c r="H138"/>
      <c r="I138"/>
    </row>
    <row r="139" spans="2:9" ht="12.75">
      <c r="B139"/>
      <c r="C139"/>
      <c r="D139"/>
      <c r="E139"/>
      <c r="F139"/>
      <c r="G139"/>
      <c r="H139"/>
      <c r="I139"/>
    </row>
    <row r="140" spans="2:9" ht="12.75">
      <c r="B140"/>
      <c r="C140"/>
      <c r="D140"/>
      <c r="E140"/>
      <c r="F140"/>
      <c r="G140"/>
      <c r="H140"/>
      <c r="I140"/>
    </row>
    <row r="141" spans="2:9" ht="12.75">
      <c r="B141"/>
      <c r="C141"/>
      <c r="D141"/>
      <c r="E141"/>
      <c r="F141"/>
      <c r="G141"/>
      <c r="H141"/>
      <c r="I141"/>
    </row>
    <row r="142" spans="2:9" ht="12.75">
      <c r="B142"/>
      <c r="C142"/>
      <c r="D142"/>
      <c r="E142"/>
      <c r="F142"/>
      <c r="G142"/>
      <c r="H142"/>
      <c r="I142"/>
    </row>
    <row r="143" spans="2:9" ht="12.75">
      <c r="B143"/>
      <c r="C143"/>
      <c r="D143"/>
      <c r="E143"/>
      <c r="F143"/>
      <c r="G143"/>
      <c r="H143"/>
      <c r="I143"/>
    </row>
    <row r="144" spans="2:9" ht="12.75">
      <c r="B144"/>
      <c r="C144"/>
      <c r="D144"/>
      <c r="E144"/>
      <c r="F144"/>
      <c r="G144"/>
      <c r="H144"/>
      <c r="I144"/>
    </row>
    <row r="145" spans="2:9" ht="12.75">
      <c r="B145"/>
      <c r="C145"/>
      <c r="D145"/>
      <c r="E145"/>
      <c r="F145"/>
      <c r="G145"/>
      <c r="H145"/>
      <c r="I145"/>
    </row>
    <row r="146" spans="2:9" ht="12.75">
      <c r="B146"/>
      <c r="C146"/>
      <c r="D146"/>
      <c r="E146"/>
      <c r="F146"/>
      <c r="G146"/>
      <c r="H146"/>
      <c r="I146"/>
    </row>
    <row r="147" spans="2:9" ht="12.75">
      <c r="B147"/>
      <c r="C147"/>
      <c r="D147"/>
      <c r="E147"/>
      <c r="F147"/>
      <c r="G147"/>
      <c r="H147"/>
      <c r="I147"/>
    </row>
    <row r="148" spans="2:9" ht="12.75">
      <c r="B148"/>
      <c r="C148"/>
      <c r="D148"/>
      <c r="E148"/>
      <c r="F148"/>
      <c r="G148"/>
      <c r="H148"/>
      <c r="I148"/>
    </row>
    <row r="149" spans="2:9" ht="12.75">
      <c r="B149"/>
      <c r="C149"/>
      <c r="D149"/>
      <c r="E149"/>
      <c r="F149"/>
      <c r="G149"/>
      <c r="H149"/>
      <c r="I149"/>
    </row>
    <row r="150" spans="2:9" ht="12.75">
      <c r="B150"/>
      <c r="C150"/>
      <c r="D150"/>
      <c r="E150"/>
      <c r="F150"/>
      <c r="G150"/>
      <c r="H150"/>
      <c r="I150"/>
    </row>
    <row r="151" spans="2:9" ht="12.75">
      <c r="B151"/>
      <c r="C151"/>
      <c r="D151"/>
      <c r="E151"/>
      <c r="F151"/>
      <c r="G151"/>
      <c r="H151"/>
      <c r="I151"/>
    </row>
    <row r="152" spans="2:9" ht="12.75">
      <c r="B152"/>
      <c r="C152"/>
      <c r="D152"/>
      <c r="E152"/>
      <c r="F152"/>
      <c r="G152"/>
      <c r="H152"/>
      <c r="I152"/>
    </row>
    <row r="153" spans="2:9" ht="12.75">
      <c r="B153"/>
      <c r="C153"/>
      <c r="D153"/>
      <c r="E153"/>
      <c r="F153"/>
      <c r="G153"/>
      <c r="H153"/>
      <c r="I153"/>
    </row>
    <row r="154" spans="2:9" ht="12.75">
      <c r="B154"/>
      <c r="C154"/>
      <c r="D154"/>
      <c r="E154"/>
      <c r="F154"/>
      <c r="G154"/>
      <c r="H154"/>
      <c r="I154"/>
    </row>
    <row r="155" spans="2:9" ht="12.75">
      <c r="B155"/>
      <c r="C155"/>
      <c r="D155"/>
      <c r="E155"/>
      <c r="F155"/>
      <c r="G155"/>
      <c r="H155"/>
      <c r="I155"/>
    </row>
    <row r="156" spans="2:9" ht="12.75">
      <c r="B156"/>
      <c r="C156"/>
      <c r="D156"/>
      <c r="E156"/>
      <c r="F156"/>
      <c r="G156"/>
      <c r="H156"/>
      <c r="I156"/>
    </row>
    <row r="157" spans="2:9" ht="12.75">
      <c r="B157"/>
      <c r="C157"/>
      <c r="D157"/>
      <c r="E157"/>
      <c r="F157"/>
      <c r="G157"/>
      <c r="H157"/>
      <c r="I157"/>
    </row>
    <row r="158" spans="2:9" ht="12.75">
      <c r="B158"/>
      <c r="C158"/>
      <c r="D158"/>
      <c r="E158"/>
      <c r="F158"/>
      <c r="G158"/>
      <c r="H158"/>
      <c r="I158"/>
    </row>
    <row r="159" spans="2:9" ht="12.75">
      <c r="B159"/>
      <c r="C159"/>
      <c r="D159"/>
      <c r="E159"/>
      <c r="F159"/>
      <c r="G159"/>
      <c r="H159"/>
      <c r="I159"/>
    </row>
    <row r="160" spans="2:9" ht="12.75">
      <c r="B160"/>
      <c r="C160"/>
      <c r="D160"/>
      <c r="E160"/>
      <c r="F160"/>
      <c r="G160"/>
      <c r="H160"/>
      <c r="I160"/>
    </row>
    <row r="161" spans="2:9" ht="12.75">
      <c r="B161"/>
      <c r="C161"/>
      <c r="D161"/>
      <c r="E161"/>
      <c r="F161"/>
      <c r="G161"/>
      <c r="H161"/>
      <c r="I161"/>
    </row>
    <row r="162" spans="2:9" ht="12.75">
      <c r="B162"/>
      <c r="C162"/>
      <c r="D162"/>
      <c r="E162"/>
      <c r="F162"/>
      <c r="G162"/>
      <c r="H162"/>
      <c r="I162"/>
    </row>
    <row r="163" spans="2:9" ht="12.75">
      <c r="B163"/>
      <c r="C163"/>
      <c r="D163"/>
      <c r="E163"/>
      <c r="F163"/>
      <c r="G163"/>
      <c r="H163"/>
      <c r="I163"/>
    </row>
    <row r="164" spans="2:9" ht="12.75">
      <c r="B164"/>
      <c r="C164"/>
      <c r="D164"/>
      <c r="E164"/>
      <c r="F164"/>
      <c r="G164"/>
      <c r="H164"/>
      <c r="I164"/>
    </row>
    <row r="165" spans="2:9" ht="12.75">
      <c r="B165"/>
      <c r="C165"/>
      <c r="D165"/>
      <c r="E165"/>
      <c r="F165"/>
      <c r="G165"/>
      <c r="H165"/>
      <c r="I165"/>
    </row>
    <row r="166" spans="2:9" ht="12.75">
      <c r="B166"/>
      <c r="C166"/>
      <c r="D166"/>
      <c r="E166"/>
      <c r="F166"/>
      <c r="G166"/>
      <c r="H166"/>
      <c r="I166"/>
    </row>
    <row r="167" spans="2:9" ht="12.75">
      <c r="B167"/>
      <c r="C167"/>
      <c r="D167"/>
      <c r="E167"/>
      <c r="F167"/>
      <c r="G167"/>
      <c r="H167"/>
      <c r="I167"/>
    </row>
    <row r="168" spans="2:9" ht="12.75">
      <c r="B168"/>
      <c r="C168"/>
      <c r="D168"/>
      <c r="E168"/>
      <c r="F168"/>
      <c r="G168"/>
      <c r="H168"/>
      <c r="I168"/>
    </row>
    <row r="169" spans="2:9" ht="12.75">
      <c r="B169"/>
      <c r="C169"/>
      <c r="D169"/>
      <c r="E169"/>
      <c r="F169"/>
      <c r="G169"/>
      <c r="H169"/>
      <c r="I169"/>
    </row>
    <row r="170" spans="2:9" ht="12.75">
      <c r="B170"/>
      <c r="C170"/>
      <c r="D170"/>
      <c r="E170"/>
      <c r="F170"/>
      <c r="G170"/>
      <c r="H170"/>
      <c r="I170"/>
    </row>
    <row r="171" spans="2:9" ht="12.75">
      <c r="B171"/>
      <c r="C171"/>
      <c r="D171"/>
      <c r="E171"/>
      <c r="F171"/>
      <c r="G171"/>
      <c r="H171"/>
      <c r="I171"/>
    </row>
    <row r="172" spans="2:9" ht="12.75">
      <c r="B172"/>
      <c r="C172"/>
      <c r="D172"/>
      <c r="E172"/>
      <c r="F172"/>
      <c r="G172"/>
      <c r="H172"/>
      <c r="I172"/>
    </row>
    <row r="173" spans="2:9" ht="12.75">
      <c r="B173"/>
      <c r="C173"/>
      <c r="D173"/>
      <c r="E173"/>
      <c r="F173"/>
      <c r="G173"/>
      <c r="H173"/>
      <c r="I173"/>
    </row>
    <row r="174" spans="2:9" ht="12.75">
      <c r="B174"/>
      <c r="C174"/>
      <c r="D174"/>
      <c r="E174"/>
      <c r="F174"/>
      <c r="G174"/>
      <c r="H174"/>
      <c r="I174"/>
    </row>
    <row r="175" spans="2:9" ht="12.75">
      <c r="B175"/>
      <c r="C175"/>
      <c r="D175"/>
      <c r="E175"/>
      <c r="F175"/>
      <c r="G175"/>
      <c r="H175"/>
      <c r="I175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</sheetData>
  <mergeCells count="6">
    <mergeCell ref="B2:G2"/>
    <mergeCell ref="B29:C29"/>
    <mergeCell ref="B32:G32"/>
    <mergeCell ref="B5:G5"/>
    <mergeCell ref="B4:G4"/>
    <mergeCell ref="B3:G3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DSMT4" shapeId="2960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H13"/>
  <sheetViews>
    <sheetView workbookViewId="0" topLeftCell="A1">
      <selection activeCell="G20" sqref="G20"/>
    </sheetView>
  </sheetViews>
  <sheetFormatPr defaultColWidth="9.140625" defaultRowHeight="12.75"/>
  <cols>
    <col min="2" max="2" width="9.7109375" style="0" customWidth="1"/>
  </cols>
  <sheetData>
    <row r="2" spans="2:7" ht="12.75">
      <c r="B2" s="24" t="s">
        <v>26</v>
      </c>
      <c r="C2" s="22"/>
      <c r="D2" s="22"/>
      <c r="E2" s="22"/>
      <c r="F2" s="22"/>
      <c r="G2" s="22"/>
    </row>
    <row r="3" spans="2:7" ht="12.75">
      <c r="B3" s="22" t="s">
        <v>0</v>
      </c>
      <c r="C3" s="22">
        <f>SQRT(d^2+cc^2)</f>
        <v>502.4937810560445</v>
      </c>
      <c r="D3" s="22">
        <f>SQRT(d^2+cc^2)</f>
        <v>502.4937810560445</v>
      </c>
      <c r="E3" s="22">
        <f>SQRT(d^2+cc^2)</f>
        <v>502.4937810560445</v>
      </c>
      <c r="F3" s="22">
        <f>SQRT(d^2+cc^2)</f>
        <v>502.4937810560445</v>
      </c>
      <c r="G3" s="22">
        <f>SQRT(d^2+cc^2)</f>
        <v>502.4937810560445</v>
      </c>
    </row>
    <row r="4" spans="2:7" ht="12.75">
      <c r="B4" s="22" t="s">
        <v>14</v>
      </c>
      <c r="C4" s="22">
        <f>SQRT(a^2+b^2)</f>
        <v>1118.033988749895</v>
      </c>
      <c r="D4" s="22">
        <f>SQRT(a^2+b^2)</f>
        <v>1118.033988749895</v>
      </c>
      <c r="E4" s="22">
        <f>SQRT(a^2+b^2)</f>
        <v>1118.033988749895</v>
      </c>
      <c r="F4" s="22">
        <f>SQRT(a^2+b^2)</f>
        <v>1118.033988749895</v>
      </c>
      <c r="G4" s="22">
        <f>SQRT(a^2+b^2)</f>
        <v>1118.033988749895</v>
      </c>
    </row>
    <row r="5" spans="2:7" ht="12.75">
      <c r="B5" s="23" t="s">
        <v>15</v>
      </c>
      <c r="C5" s="23">
        <f>ASIN(d/C3)</f>
        <v>0.09966865249116204</v>
      </c>
      <c r="D5" s="23">
        <f>ASIN(d/D3)</f>
        <v>0.09966865249116204</v>
      </c>
      <c r="E5" s="23">
        <f>ASIN(d/E3)</f>
        <v>0.09966865249116204</v>
      </c>
      <c r="F5" s="23">
        <f>ASIN(d/F3)</f>
        <v>0.09966865249116204</v>
      </c>
      <c r="G5" s="23">
        <f>ASIN(d/G3)</f>
        <v>0.09966865249116204</v>
      </c>
    </row>
    <row r="6" spans="2:7" ht="12.75">
      <c r="B6" s="22" t="s">
        <v>16</v>
      </c>
      <c r="C6" s="22">
        <f>ASIN(b/C4)</f>
        <v>0.4636476090008061</v>
      </c>
      <c r="D6" s="22">
        <f>ASIN(b/D4)</f>
        <v>0.4636476090008061</v>
      </c>
      <c r="E6" s="22">
        <f>ASIN(b/E4)</f>
        <v>0.4636476090008061</v>
      </c>
      <c r="F6" s="22">
        <f>ASIN(b/F4)</f>
        <v>0.4636476090008061</v>
      </c>
      <c r="G6" s="22">
        <f>ASIN(b/G4)</f>
        <v>0.4636476090008061</v>
      </c>
    </row>
    <row r="7" spans="2:7" ht="12.75">
      <c r="B7" s="22" t="s">
        <v>17</v>
      </c>
      <c r="C7" s="22">
        <f>ACOS((C3^2+C4^2-Analysis!C33^2)/(2*C3*C4))</f>
        <v>1.0074805306450667</v>
      </c>
      <c r="D7" s="22">
        <f>ACOS((D3^2+D4^2-Analysis!D33^2)/(2*D3*D4))</f>
        <v>1.3155826747487631</v>
      </c>
      <c r="E7" s="22">
        <f>ACOS((E3^2+E4^2-Analysis!E33^2)/(2*E3*E4))</f>
        <v>1.6421655032659912</v>
      </c>
      <c r="F7" s="22">
        <f>ACOS((F3^2+F4^2-Analysis!F33^2)/(2*F3*F4))</f>
        <v>2.023379014525837</v>
      </c>
      <c r="G7" s="22">
        <f>ACOS((G3^2+G4^2-Analysis!G33^2)/(2*G3*G4))</f>
        <v>2.5782803253838713</v>
      </c>
    </row>
    <row r="8" spans="2:8" ht="12.75">
      <c r="B8" s="22" t="s">
        <v>18</v>
      </c>
      <c r="C8" s="22">
        <f>ACOS((C4^2+Analysis!C33^2-C3^2)/(2*C4*Analysis!C33))</f>
        <v>0.4636476334924349</v>
      </c>
      <c r="D8" s="22">
        <f>ACOS((D4^2+Analysis!D33^2-D3^2)/(2*D4*Analysis!D33))</f>
        <v>0.4560551287568497</v>
      </c>
      <c r="E8" s="22">
        <f>ACOS((E4^2+Analysis!E33^2-E3^2)/(2*E4*Analysis!E33))</f>
        <v>0.40978739079483084</v>
      </c>
      <c r="F8" s="22">
        <f>ACOS((F4^2+Analysis!F33^2-F3^2)/(2*F4*Analysis!F33))</f>
        <v>0.32576823466024196</v>
      </c>
      <c r="G8" s="22">
        <f>ACOS((G4^2+Analysis!G33^2-G3^2)/(2*G4*Analysis!G33))</f>
        <v>0.17218964776797763</v>
      </c>
      <c r="H8">
        <f>G8*180/PI()</f>
        <v>9.865740092949354</v>
      </c>
    </row>
    <row r="9" spans="2:7" ht="12.75">
      <c r="B9" s="22" t="s">
        <v>19</v>
      </c>
      <c r="C9" s="22">
        <f>PI()-C5-C7-C6</f>
        <v>1.5707958614527584</v>
      </c>
      <c r="D9" s="22">
        <f>PI()-D5-D7-D6</f>
        <v>1.262693717349062</v>
      </c>
      <c r="E9" s="22">
        <f>PI()-E5-E7-E6</f>
        <v>0.9361108888318339</v>
      </c>
      <c r="F9" s="22">
        <f>PI()-F5-F7-F6</f>
        <v>0.5548973775719883</v>
      </c>
      <c r="G9" s="22">
        <f>PI()-G5-G7-G6</f>
        <v>-3.933286046142737E-06</v>
      </c>
    </row>
    <row r="10" spans="2:7" ht="12.75">
      <c r="B10" s="22"/>
      <c r="C10" s="22"/>
      <c r="D10" s="22"/>
      <c r="E10" s="22"/>
      <c r="F10" s="22"/>
      <c r="G10" s="22"/>
    </row>
    <row r="11" spans="2:7" ht="12.75">
      <c r="B11" s="22" t="s">
        <v>1</v>
      </c>
      <c r="C11" s="22">
        <f>Lboom*COS(-C9)</f>
        <v>0.0008376158487913723</v>
      </c>
      <c r="D11" s="22">
        <f>Lboom*COS(-D9)</f>
        <v>545.852051439257</v>
      </c>
      <c r="E11" s="22">
        <f>Lboom*COS(-E9)</f>
        <v>1067.2636320360427</v>
      </c>
      <c r="F11" s="22">
        <f>Lboom*COS(-F9)</f>
        <v>1529.9181215915814</v>
      </c>
      <c r="G11" s="22">
        <f>Lboom*COS(-G9)</f>
        <v>1799.9999999860763</v>
      </c>
    </row>
    <row r="12" spans="2:7" ht="12.75">
      <c r="B12" s="22" t="s">
        <v>2</v>
      </c>
      <c r="C12" s="22">
        <f>Lboom*SIN(-C9)</f>
        <v>-1799.9999999998051</v>
      </c>
      <c r="D12" s="22">
        <f>Lboom*SIN(-D9)</f>
        <v>-1715.2392072068417</v>
      </c>
      <c r="E12" s="22">
        <f>Lboom*SIN(-E9)</f>
        <v>-1449.464845980486</v>
      </c>
      <c r="F12" s="22">
        <f>Lboom*SIN(-F9)</f>
        <v>-948.3409414475824</v>
      </c>
      <c r="G12" s="22">
        <f>Lboom*SIN(-G9)</f>
        <v>0.007079914883038671</v>
      </c>
    </row>
    <row r="13" spans="2:7" ht="12.75">
      <c r="B13" s="22" t="s">
        <v>21</v>
      </c>
      <c r="C13" s="22">
        <f>Analysis!$C28+Analysis!$C26*C12+Analysis!$C27*C11</f>
        <v>8.376158487913722</v>
      </c>
      <c r="D13" s="22">
        <f>Analysis!$C28+Analysis!$C26*D12+Analysis!$C27*D11</f>
        <v>5458520.514392571</v>
      </c>
      <c r="E13" s="22">
        <f>Analysis!$C28+Analysis!$C26*E12+Analysis!$C27*E11</f>
        <v>10672636.320360428</v>
      </c>
      <c r="F13" s="22">
        <f>Analysis!$C28+Analysis!$C26*F12+Analysis!$C27*F11</f>
        <v>15299181.215915814</v>
      </c>
      <c r="G13" s="22">
        <f>Analysis!$C28+Analysis!$C26*G12+Analysis!$C27*G11</f>
        <v>17999999.999860764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Mechanical Engineering</cp:lastModifiedBy>
  <dcterms:created xsi:type="dcterms:W3CDTF">2002-01-15T10:48:53Z</dcterms:created>
  <dcterms:modified xsi:type="dcterms:W3CDTF">2008-02-05T22:16:52Z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