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2" windowWidth="19020" windowHeight="13428" activeTab="0"/>
  </bookViews>
  <sheets>
    <sheet name="Sheet1" sheetId="1" r:id="rId1"/>
    <sheet name="Sheet2" sheetId="2" r:id="rId2"/>
    <sheet name="Sheet3" sheetId="3" r:id="rId3"/>
  </sheets>
  <definedNames>
    <definedName name="BTF">'Sheet1'!$G$9</definedName>
    <definedName name="BTFO">'Sheet1'!$G$15</definedName>
    <definedName name="CR">'Sheet1'!$D$10</definedName>
    <definedName name="CRB">'Sheet1'!$G$14</definedName>
    <definedName name="CRO">'Sheet1'!$G$14</definedName>
    <definedName name="Dbrake">'Sheet1'!$G$8</definedName>
    <definedName name="Fbrake">'Sheet1'!#REF!</definedName>
    <definedName name="Fhold">'Sheet1'!$D$11</definedName>
    <definedName name="Fpull">'Sheet1'!$D$12</definedName>
    <definedName name="inc">'Sheet1'!$D$16</definedName>
    <definedName name="mu">'Sheet1'!$D$9</definedName>
    <definedName name="phi">'Sheet1'!$G$12</definedName>
    <definedName name="theta">'Sheet1'!$D$8</definedName>
  </definedNames>
  <calcPr fullCalcOnLoad="1"/>
</workbook>
</file>

<file path=xl/sharedStrings.xml><?xml version="1.0" encoding="utf-8"?>
<sst xmlns="http://schemas.openxmlformats.org/spreadsheetml/2006/main" count="28" uniqueCount="28">
  <si>
    <t>Capstan</t>
  </si>
  <si>
    <t>Cable pulling around a shaft</t>
  </si>
  <si>
    <t>Net force out</t>
  </si>
  <si>
    <t>Efficiency</t>
  </si>
  <si>
    <t>Band brake</t>
  </si>
  <si>
    <t>Coefficient of friction, mu</t>
  </si>
  <si>
    <t>Capstan ratio, CR</t>
  </si>
  <si>
    <t>Brake diameter, Dbrake (m)</t>
  </si>
  <si>
    <t>Maximum brake torque (N-m)</t>
  </si>
  <si>
    <t>capstan.xls</t>
  </si>
  <si>
    <t>Brake torque factor, BTF</t>
  </si>
  <si>
    <t>Brake torque factor, BTFO</t>
  </si>
  <si>
    <t>Capstan ratio, CRO</t>
  </si>
  <si>
    <t>Angle of wrap, theta (degrees)</t>
  </si>
  <si>
    <t>Optimal angle, phi (degrees)</t>
  </si>
  <si>
    <t>"Optimal" brake torque (N-m)</t>
  </si>
  <si>
    <t>Resistable pulling force, Fpull (N)</t>
  </si>
  <si>
    <t>Holding force, Fhold (N) (Fbrake)</t>
  </si>
  <si>
    <t>Optimal wrap angle (use Goal Seek)</t>
  </si>
  <si>
    <r>
      <t xml:space="preserve">Enter numbers in </t>
    </r>
    <r>
      <rPr>
        <b/>
        <sz val="9"/>
        <rFont val="Times New Roman"/>
        <family val="1"/>
      </rPr>
      <t xml:space="preserve">BOLD, </t>
    </r>
    <r>
      <rPr>
        <b/>
        <sz val="9"/>
        <color indexed="10"/>
        <rFont val="Times New Roman"/>
        <family val="1"/>
      </rPr>
      <t>results in RED</t>
    </r>
  </si>
  <si>
    <t>Capstan Ratio</t>
  </si>
  <si>
    <t>Wrap angle (degrees)</t>
  </si>
  <si>
    <t>Angle increment</t>
  </si>
  <si>
    <t>Coefficient of friction</t>
  </si>
  <si>
    <t>To design a capstan-based brake</t>
  </si>
  <si>
    <t>d/dq =0</t>
  </si>
  <si>
    <t>By Alex Slocum, last modified 2/12/04 by Alex Slocum</t>
  </si>
  <si>
    <t>Plot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</si>
</sst>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00"/>
    <numFmt numFmtId="165" formatCode="0.00000000000"/>
    <numFmt numFmtId="166" formatCode="0.000000000"/>
    <numFmt numFmtId="167" formatCode="0.00000000"/>
    <numFmt numFmtId="168" formatCode="0.0000000"/>
    <numFmt numFmtId="169" formatCode="0.000000"/>
    <numFmt numFmtId="170" formatCode="0.00000"/>
    <numFmt numFmtId="171" formatCode="0.0000"/>
    <numFmt numFmtId="172" formatCode="0.000"/>
    <numFmt numFmtId="173" formatCode="0.0"/>
    <numFmt numFmtId="174" formatCode="0E+00"/>
  </numFmts>
  <fonts count="14">
    <font>
      <sz val="10"/>
      <name val="Arial"/>
      <family val="0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color indexed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.25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b/>
      <sz val="9"/>
      <color indexed="12"/>
      <name val="Times New Roman"/>
      <family val="1"/>
    </font>
    <font>
      <b/>
      <sz val="10"/>
      <color indexed="12"/>
      <name val="Times New Roman"/>
      <family val="1"/>
    </font>
    <font>
      <b/>
      <sz val="10"/>
      <color indexed="1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2" borderId="0" xfId="0" applyAlignment="1">
      <alignment/>
    </xf>
    <xf numFmtId="0" fontId="2" fillId="2" borderId="0" xfId="0" applyFont="1" applyAlignment="1">
      <alignment/>
    </xf>
    <xf numFmtId="0" fontId="7" fillId="2" borderId="0" xfId="0" applyFont="1" applyAlignment="1">
      <alignment/>
    </xf>
    <xf numFmtId="0" fontId="2" fillId="2" borderId="0" xfId="0" applyFont="1" applyBorder="1" applyAlignment="1">
      <alignment horizontal="left"/>
    </xf>
    <xf numFmtId="0" fontId="7" fillId="3" borderId="1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7" fillId="3" borderId="5" xfId="0" applyFont="1" applyFill="1" applyBorder="1" applyAlignment="1">
      <alignment horizontal="center"/>
    </xf>
    <xf numFmtId="0" fontId="8" fillId="3" borderId="6" xfId="0" applyFont="1" applyFill="1" applyBorder="1" applyAlignment="1">
      <alignment horizontal="center"/>
    </xf>
    <xf numFmtId="0" fontId="8" fillId="3" borderId="7" xfId="0" applyFont="1" applyFill="1" applyBorder="1" applyAlignment="1">
      <alignment horizontal="center"/>
    </xf>
    <xf numFmtId="0" fontId="8" fillId="3" borderId="8" xfId="0" applyFont="1" applyFill="1" applyBorder="1" applyAlignment="1">
      <alignment horizontal="center"/>
    </xf>
    <xf numFmtId="0" fontId="7" fillId="4" borderId="9" xfId="0" applyFont="1" applyFill="1" applyBorder="1" applyAlignment="1">
      <alignment/>
    </xf>
    <xf numFmtId="0" fontId="7" fillId="4" borderId="0" xfId="0" applyFont="1" applyFill="1" applyBorder="1" applyAlignment="1">
      <alignment/>
    </xf>
    <xf numFmtId="0" fontId="2" fillId="2" borderId="0" xfId="0" applyFont="1" applyFill="1" applyBorder="1" applyAlignment="1">
      <alignment horizontal="left"/>
    </xf>
    <xf numFmtId="0" fontId="7" fillId="2" borderId="0" xfId="0" applyFont="1" applyFill="1" applyBorder="1" applyAlignment="1">
      <alignment/>
    </xf>
    <xf numFmtId="171" fontId="3" fillId="2" borderId="0" xfId="0" applyNumberFormat="1" applyFont="1" applyFill="1" applyBorder="1" applyAlignment="1">
      <alignment/>
    </xf>
    <xf numFmtId="0" fontId="9" fillId="2" borderId="9" xfId="0" applyFont="1" applyFill="1" applyBorder="1" applyAlignment="1">
      <alignment/>
    </xf>
    <xf numFmtId="0" fontId="7" fillId="2" borderId="9" xfId="0" applyFont="1" applyFill="1" applyBorder="1" applyAlignment="1">
      <alignment/>
    </xf>
    <xf numFmtId="0" fontId="11" fillId="2" borderId="9" xfId="0" applyFont="1" applyFill="1" applyBorder="1" applyAlignment="1">
      <alignment horizontal="left"/>
    </xf>
    <xf numFmtId="0" fontId="11" fillId="4" borderId="9" xfId="0" applyFont="1" applyFill="1" applyBorder="1" applyAlignment="1">
      <alignment horizontal="left"/>
    </xf>
    <xf numFmtId="0" fontId="10" fillId="4" borderId="9" xfId="0" applyFont="1" applyFill="1" applyBorder="1" applyAlignment="1">
      <alignment/>
    </xf>
    <xf numFmtId="0" fontId="12" fillId="2" borderId="0" xfId="0" applyFont="1" applyAlignment="1">
      <alignment/>
    </xf>
    <xf numFmtId="0" fontId="12" fillId="4" borderId="10" xfId="0" applyFont="1" applyFill="1" applyBorder="1" applyAlignment="1">
      <alignment horizontal="left"/>
    </xf>
    <xf numFmtId="0" fontId="12" fillId="4" borderId="11" xfId="0" applyFont="1" applyFill="1" applyBorder="1" applyAlignment="1">
      <alignment horizontal="left"/>
    </xf>
    <xf numFmtId="0" fontId="7" fillId="4" borderId="10" xfId="0" applyFont="1" applyFill="1" applyBorder="1" applyAlignment="1">
      <alignment horizontal="left"/>
    </xf>
    <xf numFmtId="0" fontId="7" fillId="4" borderId="11" xfId="0" applyFont="1" applyFill="1" applyBorder="1" applyAlignment="1">
      <alignment horizontal="left"/>
    </xf>
    <xf numFmtId="0" fontId="7" fillId="4" borderId="9" xfId="0" applyFont="1" applyFill="1" applyBorder="1" applyAlignment="1">
      <alignment horizontal="left"/>
    </xf>
    <xf numFmtId="2" fontId="10" fillId="4" borderId="10" xfId="0" applyNumberFormat="1" applyFont="1" applyFill="1" applyBorder="1" applyAlignment="1">
      <alignment/>
    </xf>
    <xf numFmtId="2" fontId="13" fillId="4" borderId="9" xfId="0" applyNumberFormat="1" applyFont="1" applyFill="1" applyBorder="1" applyAlignment="1">
      <alignment/>
    </xf>
    <xf numFmtId="2" fontId="13" fillId="4" borderId="10" xfId="0" applyNumberFormat="1" applyFont="1" applyFill="1" applyBorder="1" applyAlignment="1">
      <alignment/>
    </xf>
    <xf numFmtId="171" fontId="13" fillId="4" borderId="9" xfId="0" applyNumberFormat="1" applyFont="1" applyFill="1" applyBorder="1" applyAlignment="1">
      <alignment/>
    </xf>
    <xf numFmtId="0" fontId="10" fillId="4" borderId="10" xfId="0" applyFont="1" applyFill="1" applyBorder="1" applyAlignment="1">
      <alignment/>
    </xf>
    <xf numFmtId="0" fontId="13" fillId="4" borderId="9" xfId="0" applyFont="1" applyFill="1" applyBorder="1" applyAlignment="1">
      <alignment/>
    </xf>
    <xf numFmtId="174" fontId="13" fillId="4" borderId="9" xfId="0" applyNumberFormat="1" applyFont="1" applyFill="1" applyBorder="1" applyAlignment="1">
      <alignment/>
    </xf>
    <xf numFmtId="9" fontId="13" fillId="4" borderId="9" xfId="21" applyFont="1" applyFill="1" applyBorder="1" applyAlignment="1">
      <alignment/>
    </xf>
    <xf numFmtId="0" fontId="12" fillId="2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Sheet1!$B$21:$B$92</c:f>
              <c:numCache/>
            </c:numRef>
          </c:xVal>
          <c:yVal>
            <c:numRef>
              <c:f>Sheet1!$C$21:$C$92</c:f>
              <c:numCache/>
            </c:numRef>
          </c:yVal>
          <c:smooth val="1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Sheet1!$B$21:$B$92</c:f>
              <c:numCache/>
            </c:numRef>
          </c:xVal>
          <c:yVal>
            <c:numRef>
              <c:f>Sheet1!$D$21:$D$92</c:f>
              <c:numCache/>
            </c:numRef>
          </c:yVal>
          <c:smooth val="1"/>
        </c:ser>
        <c:ser>
          <c:idx val="2"/>
          <c:order val="2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Sheet1!$B$21:$B$92</c:f>
              <c:numCache/>
            </c:numRef>
          </c:xVal>
          <c:yVal>
            <c:numRef>
              <c:f>Sheet1!$E$21:$E$92</c:f>
              <c:numCache/>
            </c:numRef>
          </c:yVal>
          <c:smooth val="1"/>
        </c:ser>
        <c:axId val="58002096"/>
        <c:axId val="52256817"/>
      </c:scatterChart>
      <c:valAx>
        <c:axId val="58002096"/>
        <c:scaling>
          <c:orientation val="minMax"/>
          <c:max val="3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Wrap angle (degrees)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inorGridlines/>
        <c:delete val="0"/>
        <c:numFmt formatCode="General" sourceLinked="1"/>
        <c:majorTickMark val="out"/>
        <c:minorTickMark val="none"/>
        <c:tickLblPos val="nextTo"/>
        <c:crossAx val="52256817"/>
        <c:crosses val="autoZero"/>
        <c:crossBetween val="midCat"/>
        <c:dispUnits/>
        <c:majorUnit val="45"/>
        <c:minorUnit val="15"/>
      </c:valAx>
      <c:valAx>
        <c:axId val="52256817"/>
        <c:scaling>
          <c:orientation val="minMax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Capstan Ratio (Tout/Tin)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58002096"/>
        <c:crosses val="autoZero"/>
        <c:crossBetween val="midCat"/>
        <c:dispUnits/>
        <c:minorUnit val="0.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285750</xdr:colOff>
      <xdr:row>18</xdr:row>
      <xdr:rowOff>0</xdr:rowOff>
    </xdr:from>
    <xdr:to>
      <xdr:col>10</xdr:col>
      <xdr:colOff>314325</xdr:colOff>
      <xdr:row>40</xdr:row>
      <xdr:rowOff>142875</xdr:rowOff>
    </xdr:to>
    <xdr:graphicFrame>
      <xdr:nvGraphicFramePr>
        <xdr:cNvPr id="1" name="Chart 1"/>
        <xdr:cNvGraphicFramePr/>
      </xdr:nvGraphicFramePr>
      <xdr:xfrm>
        <a:off x="4362450" y="2914650"/>
        <a:ext cx="3800475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97"/>
  <sheetViews>
    <sheetView tabSelected="1" workbookViewId="0" topLeftCell="A1">
      <selection activeCell="D8" sqref="D8"/>
    </sheetView>
  </sheetViews>
  <sheetFormatPr defaultColWidth="9.140625" defaultRowHeight="12.75"/>
  <cols>
    <col min="1" max="1" width="8.8515625" style="1" customWidth="1"/>
    <col min="2" max="2" width="16.7109375" style="1" customWidth="1"/>
    <col min="3" max="3" width="12.28125" style="1" customWidth="1"/>
    <col min="4" max="4" width="11.00390625" style="1" customWidth="1"/>
    <col min="5" max="5" width="12.28125" style="1" customWidth="1"/>
    <col min="6" max="6" width="18.8515625" style="1" customWidth="1"/>
    <col min="7" max="7" width="12.421875" style="1" customWidth="1"/>
    <col min="8" max="8" width="7.7109375" style="1" bestFit="1" customWidth="1"/>
    <col min="9" max="9" width="8.421875" style="1" bestFit="1" customWidth="1"/>
    <col min="10" max="16384" width="9.140625" style="1" customWidth="1"/>
  </cols>
  <sheetData>
    <row r="1" ht="12" thickBot="1"/>
    <row r="2" spans="2:6" ht="13.5">
      <c r="B2" s="10" t="s">
        <v>9</v>
      </c>
      <c r="C2" s="11"/>
      <c r="D2" s="11"/>
      <c r="E2" s="11"/>
      <c r="F2" s="12"/>
    </row>
    <row r="3" spans="2:6" ht="12.75">
      <c r="B3" s="7" t="s">
        <v>24</v>
      </c>
      <c r="C3" s="8"/>
      <c r="D3" s="8"/>
      <c r="E3" s="8"/>
      <c r="F3" s="9"/>
    </row>
    <row r="4" spans="2:6" ht="12.75">
      <c r="B4" s="7" t="s">
        <v>26</v>
      </c>
      <c r="C4" s="8"/>
      <c r="D4" s="8"/>
      <c r="E4" s="8"/>
      <c r="F4" s="9"/>
    </row>
    <row r="5" spans="2:7" ht="13.5" thickBot="1">
      <c r="B5" s="4" t="s">
        <v>19</v>
      </c>
      <c r="C5" s="5"/>
      <c r="D5" s="5"/>
      <c r="E5" s="5"/>
      <c r="F5" s="6"/>
      <c r="G5"/>
    </row>
    <row r="6" spans="2:6" ht="12">
      <c r="B6" s="3"/>
      <c r="C6" s="3"/>
      <c r="D6" s="3"/>
      <c r="E6" s="3"/>
      <c r="F6" s="3"/>
    </row>
    <row r="7" spans="2:7" ht="12.75">
      <c r="B7" s="24" t="s">
        <v>0</v>
      </c>
      <c r="C7" s="25"/>
      <c r="D7" s="13"/>
      <c r="E7" s="24" t="s">
        <v>4</v>
      </c>
      <c r="F7" s="25"/>
      <c r="G7" s="13"/>
    </row>
    <row r="8" spans="2:7" ht="12.75">
      <c r="B8" s="26" t="s">
        <v>13</v>
      </c>
      <c r="C8" s="27"/>
      <c r="D8" s="22">
        <v>180</v>
      </c>
      <c r="E8" s="28" t="s">
        <v>7</v>
      </c>
      <c r="F8" s="28"/>
      <c r="G8" s="22">
        <v>0.1</v>
      </c>
    </row>
    <row r="9" spans="2:7" ht="12.75">
      <c r="B9" s="26" t="s">
        <v>5</v>
      </c>
      <c r="C9" s="27"/>
      <c r="D9" s="29">
        <v>0.1</v>
      </c>
      <c r="E9" s="28" t="s">
        <v>10</v>
      </c>
      <c r="F9" s="28"/>
      <c r="G9" s="30">
        <f>SQRT(1+CR^2-2*CR*COS(theta*PI()/180))</f>
        <v>2.369110645928975</v>
      </c>
    </row>
    <row r="10" spans="2:7" ht="12.75">
      <c r="B10" s="26" t="s">
        <v>6</v>
      </c>
      <c r="C10" s="27"/>
      <c r="D10" s="31">
        <f>2.7183^(mu*(theta*PI()/180))</f>
        <v>1.3691106459289748</v>
      </c>
      <c r="E10" s="28" t="s">
        <v>8</v>
      </c>
      <c r="F10" s="28"/>
      <c r="G10" s="32">
        <f>mu*(Dbrake/2)*MAX(BTF*Fhold,Fpull)</f>
        <v>0.11845553229644877</v>
      </c>
    </row>
    <row r="11" spans="2:7" ht="12.75">
      <c r="B11" s="26" t="s">
        <v>17</v>
      </c>
      <c r="C11" s="27"/>
      <c r="D11" s="33">
        <v>10</v>
      </c>
      <c r="E11" s="24" t="s">
        <v>18</v>
      </c>
      <c r="F11" s="25"/>
      <c r="G11" s="13"/>
    </row>
    <row r="12" spans="2:7" ht="12.75">
      <c r="B12" s="26" t="s">
        <v>16</v>
      </c>
      <c r="C12" s="27"/>
      <c r="D12" s="31">
        <f>CR*Fhold</f>
        <v>13.691106459289749</v>
      </c>
      <c r="E12" s="28" t="s">
        <v>14</v>
      </c>
      <c r="F12" s="28"/>
      <c r="G12" s="34">
        <v>202</v>
      </c>
    </row>
    <row r="13" spans="2:7" ht="12.75">
      <c r="B13" s="24" t="s">
        <v>1</v>
      </c>
      <c r="C13" s="25"/>
      <c r="D13" s="14"/>
      <c r="E13" s="28" t="s">
        <v>25</v>
      </c>
      <c r="F13" s="28"/>
      <c r="G13" s="35">
        <f>2*mu*2.7183^(mu*(phi*PI()/180))-mu*COS(phi*PI()/180)+SIN(phi*PI()/180)</f>
        <v>0.0026524723874780665</v>
      </c>
    </row>
    <row r="14" spans="2:7" ht="12.75">
      <c r="B14" s="26" t="s">
        <v>2</v>
      </c>
      <c r="C14" s="27"/>
      <c r="D14" s="30">
        <f>Fhold*2.7183^(-mu*theta*PI()/180)</f>
        <v>7.304011571113565</v>
      </c>
      <c r="E14" s="28" t="s">
        <v>12</v>
      </c>
      <c r="F14" s="28"/>
      <c r="G14" s="30">
        <f>2.7183^(mu*G12*PI()/180)</f>
        <v>1.4227034017335565</v>
      </c>
    </row>
    <row r="15" spans="2:7" ht="12.75">
      <c r="B15" s="26" t="s">
        <v>3</v>
      </c>
      <c r="C15" s="27"/>
      <c r="D15" s="36">
        <f>1-(Fhold-D14)/Fhold</f>
        <v>0.7304011571113566</v>
      </c>
      <c r="E15" s="28" t="s">
        <v>11</v>
      </c>
      <c r="F15" s="28"/>
      <c r="G15" s="30">
        <f>SQRT(1+CRO^2-2*CRO*COS(phi*PI()/180))</f>
        <v>2.3795588282606994</v>
      </c>
    </row>
    <row r="16" spans="2:7" ht="12.75">
      <c r="B16" s="26" t="s">
        <v>22</v>
      </c>
      <c r="C16" s="27"/>
      <c r="D16" s="22">
        <v>5</v>
      </c>
      <c r="E16" s="28" t="s">
        <v>15</v>
      </c>
      <c r="F16" s="28"/>
      <c r="G16" s="32">
        <f>mu*(Dbrake/2)*BTFO*Fhold</f>
        <v>0.118977941413035</v>
      </c>
    </row>
    <row r="17" spans="2:7" ht="12.75">
      <c r="B17" s="15"/>
      <c r="C17" s="15"/>
      <c r="D17" s="16"/>
      <c r="E17" s="15"/>
      <c r="F17" s="15"/>
      <c r="G17" s="17"/>
    </row>
    <row r="18" spans="2:6" s="2" customFormat="1" ht="12.75">
      <c r="B18" s="23" t="s">
        <v>20</v>
      </c>
      <c r="F18" s="37" t="s">
        <v>27</v>
      </c>
    </row>
    <row r="19" spans="2:5" s="2" customFormat="1" ht="12.75">
      <c r="B19" s="21" t="s">
        <v>23</v>
      </c>
      <c r="C19" s="22">
        <v>0.1</v>
      </c>
      <c r="D19" s="22">
        <v>0.2</v>
      </c>
      <c r="E19" s="22">
        <v>0.3</v>
      </c>
    </row>
    <row r="20" spans="2:5" s="2" customFormat="1" ht="12.75">
      <c r="B20" s="20" t="s">
        <v>21</v>
      </c>
      <c r="C20" s="19"/>
      <c r="D20" s="19"/>
      <c r="E20" s="19"/>
    </row>
    <row r="21" spans="2:5" s="2" customFormat="1" ht="12.75">
      <c r="B21" s="18">
        <f>inc</f>
        <v>5</v>
      </c>
      <c r="C21" s="18">
        <f>2.7183^(C$19*($B21*PI()/180))</f>
        <v>1.0087648932897264</v>
      </c>
      <c r="D21" s="18">
        <f>2.7183^(D$19*($B21*PI()/180))</f>
        <v>1.0176066099338332</v>
      </c>
      <c r="E21" s="18">
        <f>2.7183^(E$19*($B21*PI()/180))</f>
        <v>1.0265258232808236</v>
      </c>
    </row>
    <row r="22" spans="2:5" s="2" customFormat="1" ht="12.75">
      <c r="B22" s="18">
        <f>B21+inc</f>
        <v>10</v>
      </c>
      <c r="C22" s="18">
        <f>2.7183^(C$19*($B22*PI()/180))</f>
        <v>1.0176066099338332</v>
      </c>
      <c r="D22" s="18">
        <f>2.7183^(D$19*($B22*PI()/180))</f>
        <v>1.0355232125810288</v>
      </c>
      <c r="E22" s="18">
        <f>2.7183^(E$19*($B22*PI()/180))</f>
        <v>1.053755265862373</v>
      </c>
    </row>
    <row r="23" spans="2:5" s="2" customFormat="1" ht="12.75">
      <c r="B23" s="18">
        <f aca="true" t="shared" si="0" ref="B23:B86">B22+inc</f>
        <v>15</v>
      </c>
      <c r="C23" s="18">
        <f>2.7183^(C$19*($B23*PI()/180))</f>
        <v>1.0265258232808236</v>
      </c>
      <c r="D23" s="18">
        <f>2.7183^(D$19*($B23*PI()/180))</f>
        <v>1.053755265862373</v>
      </c>
      <c r="E23" s="18">
        <f>2.7183^(E$19*($B23*PI()/180))</f>
        <v>1.0817069918258757</v>
      </c>
    </row>
    <row r="24" spans="2:5" s="2" customFormat="1" ht="12.75">
      <c r="B24" s="18">
        <f t="shared" si="0"/>
        <v>20</v>
      </c>
      <c r="C24" s="18">
        <f>2.7183^(C$19*($B24*PI()/180))</f>
        <v>1.0355232125810288</v>
      </c>
      <c r="D24" s="18">
        <f>2.7183^(D$19*($B24*PI()/180))</f>
        <v>1.0723083237941344</v>
      </c>
      <c r="E24" s="18">
        <f>2.7183^(E$19*($B24*PI()/180))</f>
        <v>1.1104001603326803</v>
      </c>
    </row>
    <row r="25" spans="2:5" s="2" customFormat="1" ht="12.75">
      <c r="B25" s="18">
        <f t="shared" si="0"/>
        <v>25</v>
      </c>
      <c r="C25" s="18">
        <f>2.7183^(C$19*($B25*PI()/180))</f>
        <v>1.0445994630383364</v>
      </c>
      <c r="D25" s="18">
        <f>2.7183^(D$19*($B25*PI()/180))</f>
        <v>1.0911880381799806</v>
      </c>
      <c r="E25" s="18">
        <f>2.7183^(E$19*($B25*PI()/180))</f>
        <v>1.1398544387566631</v>
      </c>
    </row>
    <row r="26" spans="2:5" s="2" customFormat="1" ht="12.75">
      <c r="B26" s="18">
        <f t="shared" si="0"/>
        <v>30</v>
      </c>
      <c r="C26" s="18">
        <f>2.7183^(C$19*($B26*PI()/180))</f>
        <v>1.053755265862373</v>
      </c>
      <c r="D26" s="18">
        <f>2.7183^(D$19*($B26*PI()/180))</f>
        <v>1.1104001603326803</v>
      </c>
      <c r="E26" s="18">
        <f>2.7183^(E$19*($B26*PI()/180))</f>
        <v>1.170090016164985</v>
      </c>
    </row>
    <row r="27" spans="2:5" s="2" customFormat="1" ht="12.75">
      <c r="B27" s="18">
        <f t="shared" si="0"/>
        <v>35</v>
      </c>
      <c r="C27" s="18">
        <f>2.7183^(C$19*($B27*PI()/180))</f>
        <v>1.062991318321144</v>
      </c>
      <c r="D27" s="18">
        <f>2.7183^(D$19*($B27*PI()/180))</f>
        <v>1.1299505428261236</v>
      </c>
      <c r="E27" s="18">
        <f>2.7183^(E$19*($B27*PI()/180))</f>
        <v>1.2011276171564336</v>
      </c>
    </row>
    <row r="28" spans="2:5" ht="12.75">
      <c r="B28" s="18">
        <f t="shared" si="0"/>
        <v>40</v>
      </c>
      <c r="C28" s="18">
        <f>2.7183^(C$19*($B28*PI()/180))</f>
        <v>1.0723083237941344</v>
      </c>
      <c r="D28" s="18">
        <f>2.7183^(D$19*($B28*PI()/180))</f>
        <v>1.1498451412781865</v>
      </c>
      <c r="E28" s="18">
        <f>2.7183^(E$19*($B28*PI()/180))</f>
        <v>1.232988516066842</v>
      </c>
    </row>
    <row r="29" spans="2:5" ht="12.75">
      <c r="B29" s="18">
        <f t="shared" si="0"/>
        <v>45</v>
      </c>
      <c r="C29" s="18">
        <f>2.7183^(C$19*($B29*PI()/180))</f>
        <v>1.0817069918258757</v>
      </c>
      <c r="D29" s="18">
        <f>2.7183^(D$19*($B29*PI()/180))</f>
        <v>1.170090016164985</v>
      </c>
      <c r="E29" s="18">
        <f>2.7183^(E$19*($B29*PI()/180))</f>
        <v>1.265694551551316</v>
      </c>
    </row>
    <row r="30" spans="2:5" ht="12.75">
      <c r="B30" s="18">
        <f t="shared" si="0"/>
        <v>50</v>
      </c>
      <c r="C30" s="18">
        <f>2.7183^(C$19*($B30*PI()/180))</f>
        <v>1.0911880381799806</v>
      </c>
      <c r="D30" s="18">
        <f>2.7183^(D$19*($B30*PI()/180))</f>
        <v>1.1906913346670747</v>
      </c>
      <c r="E30" s="18">
        <f>2.7183^(E$19*($B30*PI()/180))</f>
        <v>1.2992681415532676</v>
      </c>
    </row>
    <row r="31" spans="2:5" ht="12.75">
      <c r="B31" s="18">
        <f t="shared" si="0"/>
        <v>55</v>
      </c>
      <c r="C31" s="18">
        <f>2.7183^(C$19*($B31*PI()/180))</f>
        <v>1.1007521848936541</v>
      </c>
      <c r="D31" s="18">
        <f>2.7183^(D$19*($B31*PI()/180))</f>
        <v>1.2116553725481531</v>
      </c>
      <c r="E31" s="18">
        <f>2.7183^(E$19*($B31*PI()/180))</f>
        <v>1.333732298670514</v>
      </c>
    </row>
    <row r="32" spans="2:5" ht="12.75">
      <c r="B32" s="18">
        <f t="shared" si="0"/>
        <v>60</v>
      </c>
      <c r="C32" s="18">
        <f>2.7183^(C$19*($B32*PI()/180))</f>
        <v>1.1104001603326803</v>
      </c>
      <c r="D32" s="18">
        <f>2.7183^(D$19*($B32*PI()/180))</f>
        <v>1.232988516066842</v>
      </c>
      <c r="E32" s="18">
        <f>2.7183^(E$19*($B32*PI()/180))</f>
        <v>1.3691106459289748</v>
      </c>
    </row>
    <row r="33" spans="2:5" ht="12.75">
      <c r="B33" s="18">
        <f t="shared" si="0"/>
        <v>65</v>
      </c>
      <c r="C33" s="18">
        <f>2.7183^(C$19*($B33*PI()/180))</f>
        <v>1.1201326992468914</v>
      </c>
      <c r="D33" s="18">
        <f>2.7183^(D$19*($B33*PI()/180))</f>
        <v>1.2546972639221268</v>
      </c>
      <c r="E33" s="18">
        <f>2.7183^(E$19*($B33*PI()/180))</f>
        <v>1.4054274329747811</v>
      </c>
    </row>
    <row r="34" spans="2:5" ht="12.75">
      <c r="B34" s="18">
        <f t="shared" si="0"/>
        <v>70</v>
      </c>
      <c r="C34" s="18">
        <f>2.7183^(C$19*($B34*PI()/180))</f>
        <v>1.1299505428261236</v>
      </c>
      <c r="D34" s="18">
        <f>2.7183^(D$19*($B34*PI()/180))</f>
        <v>1.2767882292330517</v>
      </c>
      <c r="E34" s="18">
        <f>2.7183^(E$19*($B34*PI()/180))</f>
        <v>1.442707552695892</v>
      </c>
    </row>
    <row r="35" spans="2:5" ht="12.75">
      <c r="B35" s="18">
        <f t="shared" si="0"/>
        <v>75</v>
      </c>
      <c r="C35" s="18">
        <f>2.7183^(C$19*($B35*PI()/180))</f>
        <v>1.1398544387566631</v>
      </c>
      <c r="D35" s="18">
        <f>2.7183^(D$19*($B35*PI()/180))</f>
        <v>1.2992681415532679</v>
      </c>
      <c r="E35" s="18">
        <f>2.7183^(E$19*($B35*PI()/180))</f>
        <v>1.4809765582846128</v>
      </c>
    </row>
    <row r="36" spans="2:5" ht="12.75">
      <c r="B36" s="18">
        <f t="shared" si="0"/>
        <v>80</v>
      </c>
      <c r="C36" s="18">
        <f>2.7183^(C$19*($B36*PI()/180))</f>
        <v>1.1498451412781865</v>
      </c>
      <c r="D36" s="18">
        <f>2.7183^(D$19*($B36*PI()/180))</f>
        <v>1.3221438489210526</v>
      </c>
      <c r="E36" s="18">
        <f>2.7183^(E$19*($B36*PI()/180))</f>
        <v>1.520260680752713</v>
      </c>
    </row>
    <row r="37" spans="2:5" ht="12.75">
      <c r="B37" s="18">
        <f t="shared" si="0"/>
        <v>85</v>
      </c>
      <c r="C37" s="18">
        <f>2.7183^(C$19*($B37*PI()/180))</f>
        <v>1.1599234112412002</v>
      </c>
      <c r="D37" s="18">
        <f>2.7183^(D$19*($B37*PI()/180))</f>
        <v>1.3454223199454227</v>
      </c>
      <c r="E37" s="18">
        <f>2.7183^(E$19*($B37*PI()/180))</f>
        <v>1.5605868469111444</v>
      </c>
    </row>
    <row r="38" spans="2:5" ht="12.75">
      <c r="B38" s="18">
        <f t="shared" si="0"/>
        <v>90</v>
      </c>
      <c r="C38" s="18">
        <f>2.7183^(C$19*($B38*PI()/180))</f>
        <v>1.170090016164985</v>
      </c>
      <c r="D38" s="18">
        <f>2.7183^(D$19*($B38*PI()/180))</f>
        <v>1.3691106459289748</v>
      </c>
      <c r="E38" s="18">
        <f>2.7183^(E$19*($B38*PI()/180))</f>
        <v>1.6019826978266871</v>
      </c>
    </row>
    <row r="39" spans="2:5" ht="12.75">
      <c r="B39" s="18">
        <f t="shared" si="0"/>
        <v>95</v>
      </c>
      <c r="C39" s="18">
        <f>2.7183^(C$19*($B39*PI()/180))</f>
        <v>1.1803457302960454</v>
      </c>
      <c r="D39" s="18">
        <f>2.7183^(D$19*($B39*PI()/180))</f>
        <v>1.3932160430281049</v>
      </c>
      <c r="E39" s="18">
        <f>2.7183^(E$19*($B39*PI()/180))</f>
        <v>1.6444766077681752</v>
      </c>
    </row>
    <row r="40" spans="2:5" ht="12.75">
      <c r="B40" s="18">
        <f t="shared" si="0"/>
        <v>100</v>
      </c>
      <c r="C40" s="18">
        <f>2.7183^(C$19*($B40*PI()/180))</f>
        <v>1.1906913346670747</v>
      </c>
      <c r="D40" s="18">
        <f>2.7183^(D$19*($B40*PI()/180))</f>
        <v>1.4177458544512596</v>
      </c>
      <c r="E40" s="18">
        <f>2.7183^(E$19*($B40*PI()/180))</f>
        <v>1.6880977036552822</v>
      </c>
    </row>
    <row r="41" spans="2:5" ht="12.75">
      <c r="B41" s="18">
        <f t="shared" si="0"/>
        <v>105</v>
      </c>
      <c r="C41" s="18">
        <f>2.7183^(C$19*($B41*PI()/180))</f>
        <v>1.2011276171564336</v>
      </c>
      <c r="D41" s="18">
        <f>2.7183^(D$19*($B41*PI()/180))</f>
        <v>1.4427075526958921</v>
      </c>
      <c r="E41" s="18">
        <f>2.7183^(E$19*($B41*PI()/180))</f>
        <v>1.7328758850232067</v>
      </c>
    </row>
    <row r="42" spans="2:5" ht="12.75">
      <c r="B42" s="18">
        <f t="shared" si="0"/>
        <v>110</v>
      </c>
      <c r="C42" s="18">
        <f>2.7183^(C$19*($B42*PI()/180))</f>
        <v>1.2116553725481531</v>
      </c>
      <c r="D42" s="18">
        <f>2.7183^(D$19*($B42*PI()/180))</f>
        <v>1.4681087418248038</v>
      </c>
      <c r="E42" s="18">
        <f>2.7183^(E$19*($B42*PI()/180))</f>
        <v>1.7788418445169332</v>
      </c>
    </row>
    <row r="43" spans="2:5" ht="12.75">
      <c r="B43" s="18">
        <f t="shared" si="0"/>
        <v>115</v>
      </c>
      <c r="C43" s="18">
        <f>2.7183^(C$19*($B43*PI()/180))</f>
        <v>1.2222754025924616</v>
      </c>
      <c r="D43" s="18">
        <f>2.7183^(D$19*($B43*PI()/180))</f>
        <v>1.493957159782564</v>
      </c>
      <c r="E43" s="18">
        <f>2.7183^(E$19*($B43*PI()/180))</f>
        <v>1.8260270889291237</v>
      </c>
    </row>
    <row r="44" spans="2:5" ht="12.75">
      <c r="B44" s="18">
        <f t="shared" si="0"/>
        <v>120</v>
      </c>
      <c r="C44" s="18">
        <f>2.7183^(C$19*($B44*PI()/180))</f>
        <v>1.232988516066842</v>
      </c>
      <c r="D44" s="18">
        <f>2.7183^(D$19*($B44*PI()/180))</f>
        <v>1.520260680752713</v>
      </c>
      <c r="E44" s="18">
        <f>2.7183^(E$19*($B44*PI()/180))</f>
        <v>1.8744639607960545</v>
      </c>
    </row>
    <row r="45" spans="2:5" ht="12.75">
      <c r="B45" s="18">
        <f t="shared" si="0"/>
        <v>125</v>
      </c>
      <c r="C45" s="18">
        <f>2.7183^(C$19*($B45*PI()/180))</f>
        <v>1.2437955288376261</v>
      </c>
      <c r="D45" s="18">
        <f>2.7183^(D$19*($B45*PI()/180))</f>
        <v>1.54702731755647</v>
      </c>
      <c r="E45" s="18">
        <f>2.7183^(E$19*($B45*PI()/180))</f>
        <v>1.9241856605664034</v>
      </c>
    </row>
    <row r="46" spans="2:5" ht="12.75">
      <c r="B46" s="18">
        <f t="shared" si="0"/>
        <v>130</v>
      </c>
      <c r="C46" s="18">
        <f>2.7183^(C$19*($B46*PI()/180))</f>
        <v>1.2546972639221268</v>
      </c>
      <c r="D46" s="18">
        <f>2.7183^(D$19*($B46*PI()/180))</f>
        <v>1.5742652240936712</v>
      </c>
      <c r="E46" s="18">
        <f>2.7183^(E$19*($B46*PI()/180))</f>
        <v>1.975226269358083</v>
      </c>
    </row>
    <row r="47" spans="2:5" ht="12.75">
      <c r="B47" s="18">
        <f t="shared" si="0"/>
        <v>135</v>
      </c>
      <c r="C47" s="18">
        <f>2.7183^(C$19*($B47*PI()/180))</f>
        <v>1.265694551551316</v>
      </c>
      <c r="D47" s="18">
        <f>2.7183^(D$19*($B47*PI()/180))</f>
        <v>1.6019826978266871</v>
      </c>
      <c r="E47" s="18">
        <f>2.7183^(E$19*($B47*PI()/180))</f>
        <v>2.0276207723187163</v>
      </c>
    </row>
    <row r="48" spans="2:5" ht="12.75">
      <c r="B48" s="18">
        <f t="shared" si="0"/>
        <v>140</v>
      </c>
      <c r="C48" s="18">
        <f>2.7183^(C$19*($B48*PI()/180))</f>
        <v>1.2767882292330517</v>
      </c>
      <c r="D48" s="18">
        <f>2.7183^(D$19*($B48*PI()/180))</f>
        <v>1.6301881823080717</v>
      </c>
      <c r="E48" s="18">
        <f>2.7183^(E$19*($B48*PI()/180))</f>
        <v>2.0814050826057695</v>
      </c>
    </row>
    <row r="49" spans="2:5" ht="12.75">
      <c r="B49" s="18">
        <f t="shared" si="0"/>
        <v>145</v>
      </c>
      <c r="C49" s="18">
        <f>2.7183^(C$19*($B49*PI()/180))</f>
        <v>1.2879791418158582</v>
      </c>
      <c r="D49" s="18">
        <f>2.7183^(D$19*($B49*PI()/180))</f>
        <v>1.6588902697527144</v>
      </c>
      <c r="E49" s="18">
        <f>2.7183^(E$19*($B49*PI()/180))</f>
        <v>2.136616066002779</v>
      </c>
    </row>
    <row r="50" spans="2:5" ht="12.75">
      <c r="B50" s="18">
        <f t="shared" si="0"/>
        <v>150</v>
      </c>
      <c r="C50" s="18">
        <f>2.7183^(C$19*($B50*PI()/180))</f>
        <v>1.2992681415532679</v>
      </c>
      <c r="D50" s="18">
        <f>2.7183^(D$19*($B50*PI()/180))</f>
        <v>1.6880977036552822</v>
      </c>
      <c r="E50" s="18">
        <f>2.7183^(E$19*($B50*PI()/180))</f>
        <v>2.1932915661885373</v>
      </c>
    </row>
    <row r="51" spans="2:5" ht="12.75">
      <c r="B51" s="18">
        <f t="shared" si="0"/>
        <v>155</v>
      </c>
      <c r="C51" s="18">
        <f>2.7183^(C$19*($B51*PI()/180))</f>
        <v>1.3106560881687235</v>
      </c>
      <c r="D51" s="18">
        <f>2.7183^(D$19*($B51*PI()/180))</f>
        <v>1.7178193814537406</v>
      </c>
      <c r="E51" s="18">
        <f>2.7183^(E$19*($B51*PI()/180))</f>
        <v>2.2514704306765756</v>
      </c>
    </row>
    <row r="52" spans="2:5" ht="12.75">
      <c r="B52" s="18">
        <f t="shared" si="0"/>
        <v>160</v>
      </c>
      <c r="C52" s="18">
        <f>2.7183^(C$19*($B52*PI()/180))</f>
        <v>1.3221438489210526</v>
      </c>
      <c r="D52" s="18">
        <f>2.7183^(D$19*($B52*PI()/180))</f>
        <v>1.7480643572397752</v>
      </c>
      <c r="E52" s="18">
        <f>2.7183^(E$19*($B52*PI()/180))</f>
        <v>2.3111925374427025</v>
      </c>
    </row>
    <row r="53" spans="2:5" ht="12.75">
      <c r="B53" s="18">
        <f t="shared" si="0"/>
        <v>165</v>
      </c>
      <c r="C53" s="18">
        <f>2.7183^(C$19*($B53*PI()/180))</f>
        <v>1.333732298670514</v>
      </c>
      <c r="D53" s="18">
        <f>2.7183^(D$19*($B53*PI()/180))</f>
        <v>1.7788418445169332</v>
      </c>
      <c r="E53" s="18">
        <f>2.7183^(E$19*($B53*PI()/180))</f>
        <v>2.372498822258866</v>
      </c>
    </row>
    <row r="54" spans="2:5" ht="12.75">
      <c r="B54" s="18">
        <f t="shared" si="0"/>
        <v>170</v>
      </c>
      <c r="C54" s="18">
        <f>2.7183^(C$19*($B54*PI()/180))</f>
        <v>1.3454223199454227</v>
      </c>
      <c r="D54" s="18">
        <f>2.7183^(D$19*($B54*PI()/180))</f>
        <v>1.8101612190073233</v>
      </c>
      <c r="E54" s="18">
        <f>2.7183^(E$19*($B54*PI()/180))</f>
        <v>2.435431306752067</v>
      </c>
    </row>
    <row r="55" spans="2:5" ht="12.75">
      <c r="B55" s="18">
        <f t="shared" si="0"/>
        <v>175</v>
      </c>
      <c r="C55" s="18">
        <f>2.7183^(C$19*($B55*PI()/180))</f>
        <v>1.3572148030093605</v>
      </c>
      <c r="D55" s="18">
        <f>2.7183^(D$19*($B55*PI()/180))</f>
        <v>1.8420320215077375</v>
      </c>
      <c r="E55" s="18">
        <f>2.7183^(E$19*($B55*PI()/180))</f>
        <v>2.5000331272075575</v>
      </c>
    </row>
    <row r="56" spans="2:5" ht="12.75">
      <c r="B56" s="18">
        <f t="shared" si="0"/>
        <v>180</v>
      </c>
      <c r="C56" s="18">
        <f>2.7183^(C$19*($B56*PI()/180))</f>
        <v>1.3691106459289748</v>
      </c>
      <c r="D56" s="18">
        <f>2.7183^(D$19*($B56*PI()/180))</f>
        <v>1.8744639607960547</v>
      </c>
      <c r="E56" s="18">
        <f>2.7183^(E$19*($B56*PI()/180))</f>
        <v>2.566348564136071</v>
      </c>
    </row>
    <row r="57" spans="2:5" ht="12.75">
      <c r="B57" s="18">
        <f t="shared" si="0"/>
        <v>185</v>
      </c>
      <c r="C57" s="18">
        <f>2.7183^(C$19*($B57*PI()/180))</f>
        <v>1.3811107546423709</v>
      </c>
      <c r="D57" s="18">
        <f>2.7183^(D$19*($B57*PI()/180))</f>
        <v>1.907466916588819</v>
      </c>
      <c r="E57" s="18">
        <f>2.7183^(E$19*($B57*PI()/180))</f>
        <v>2.63442307262534</v>
      </c>
    </row>
    <row r="58" spans="2:5" ht="12.75">
      <c r="B58" s="18">
        <f t="shared" si="0"/>
        <v>190</v>
      </c>
      <c r="C58" s="18">
        <f>2.7183^(C$19*($B58*PI()/180))</f>
        <v>1.3932160430281049</v>
      </c>
      <c r="D58" s="18">
        <f>2.7183^(D$19*($B58*PI()/180))</f>
        <v>1.9410509425508902</v>
      </c>
      <c r="E58" s="18">
        <f>2.7183^(E$19*($B58*PI()/180))</f>
        <v>2.7043033134967245</v>
      </c>
    </row>
    <row r="59" spans="2:5" ht="12.75">
      <c r="B59" s="18">
        <f t="shared" si="0"/>
        <v>195</v>
      </c>
      <c r="C59" s="18">
        <f>2.7183^(C$19*($B59*PI()/180))</f>
        <v>1.4054274329747811</v>
      </c>
      <c r="D59" s="18">
        <f>2.7183^(D$19*($B59*PI()/180))</f>
        <v>1.975226269358083</v>
      </c>
      <c r="E59" s="18">
        <f>2.7183^(E$19*($B59*PI()/180))</f>
        <v>2.7760371852882844</v>
      </c>
    </row>
    <row r="60" spans="2:5" ht="12.75">
      <c r="B60" s="18">
        <f t="shared" si="0"/>
        <v>200</v>
      </c>
      <c r="C60" s="18">
        <f>2.7183^(C$19*($B60*PI()/180))</f>
        <v>1.4177458544512596</v>
      </c>
      <c r="D60" s="18">
        <f>2.7183^(D$19*($B60*PI()/180))</f>
        <v>2.010003307813732</v>
      </c>
      <c r="E60" s="18">
        <f>2.7183^(E$19*($B60*PI()/180))</f>
        <v>2.8496738570862368</v>
      </c>
    </row>
    <row r="61" spans="2:5" ht="12.75">
      <c r="B61" s="18">
        <f t="shared" si="0"/>
        <v>205</v>
      </c>
      <c r="C61" s="18">
        <f>2.7183^(C$19*($B61*PI()/180))</f>
        <v>1.4301722455774768</v>
      </c>
      <c r="D61" s="18">
        <f>2.7183^(D$19*($B61*PI()/180))</f>
        <v>2.045392652020123</v>
      </c>
      <c r="E61" s="18">
        <f>2.7183^(E$19*($B61*PI()/180))</f>
        <v>2.925263802227289</v>
      </c>
    </row>
    <row r="62" spans="2:5" ht="12.75">
      <c r="B62" s="18">
        <f t="shared" si="0"/>
        <v>210</v>
      </c>
      <c r="C62" s="18">
        <f>2.7183^(C$19*($B62*PI()/180))</f>
        <v>1.4427075526958921</v>
      </c>
      <c r="D62" s="18">
        <f>2.7183^(D$19*($B62*PI()/180))</f>
        <v>2.08140508260577</v>
      </c>
      <c r="E62" s="18">
        <f>2.7183^(E$19*($B62*PI()/180))</f>
        <v>3.0028588328949612</v>
      </c>
    </row>
    <row r="63" spans="2:5" ht="12.75">
      <c r="B63" s="18">
        <f t="shared" si="0"/>
        <v>215</v>
      </c>
      <c r="C63" s="18">
        <f>2.7183^(C$19*($B63*PI()/180))</f>
        <v>1.4553527304435538</v>
      </c>
      <c r="D63" s="18">
        <f>2.7183^(D$19*($B63*PI()/180))</f>
        <v>2.1180515700095075</v>
      </c>
      <c r="E63" s="18">
        <f>2.7183^(E$19*($B63*PI()/180))</f>
        <v>3.082512135633593</v>
      </c>
    </row>
    <row r="64" spans="2:5" ht="12.75">
      <c r="B64" s="18">
        <f t="shared" si="0"/>
        <v>220</v>
      </c>
      <c r="C64" s="18">
        <f>2.7183^(C$19*($B64*PI()/180))</f>
        <v>1.4681087418248038</v>
      </c>
      <c r="D64" s="18">
        <f>2.7183^(D$19*($B64*PI()/180))</f>
        <v>2.1553432778224084</v>
      </c>
      <c r="E64" s="18">
        <f>2.7183^(E$19*($B64*PI()/180))</f>
        <v>3.1642783078044046</v>
      </c>
    </row>
    <row r="65" spans="2:5" ht="12.75">
      <c r="B65" s="18">
        <f t="shared" si="0"/>
        <v>225</v>
      </c>
      <c r="C65" s="18">
        <f>2.7183^(C$19*($B65*PI()/180))</f>
        <v>1.4809765582846128</v>
      </c>
      <c r="D65" s="18">
        <f>2.7183^(D$19*($B65*PI()/180))</f>
        <v>2.1932915661885373</v>
      </c>
      <c r="E65" s="18">
        <f>2.7183^(E$19*($B65*PI()/180))</f>
        <v>3.2482133950085683</v>
      </c>
    </row>
    <row r="66" spans="2:5" ht="12.75">
      <c r="B66" s="18">
        <f t="shared" si="0"/>
        <v>230</v>
      </c>
      <c r="C66" s="18">
        <f>2.7183^(C$19*($B66*PI()/180))</f>
        <v>1.493957159782564</v>
      </c>
      <c r="D66" s="18">
        <f>2.7183^(D$19*($B66*PI()/180))</f>
        <v>2.2319079952655856</v>
      </c>
      <c r="E66" s="18">
        <f>2.7183^(E$19*($B66*PI()/180))</f>
        <v>3.3343749295029697</v>
      </c>
    </row>
    <row r="67" spans="2:5" ht="12.75">
      <c r="B67" s="18">
        <f t="shared" si="0"/>
        <v>235</v>
      </c>
      <c r="C67" s="18">
        <f>2.7183^(C$19*($B67*PI()/180))</f>
        <v>1.5070515348674811</v>
      </c>
      <c r="D67" s="18">
        <f>2.7183^(D$19*($B67*PI()/180))</f>
        <v>2.2712043287464305</v>
      </c>
      <c r="E67" s="18">
        <f>2.7183^(E$19*($B67*PI()/180))</f>
        <v>3.422821969634974</v>
      </c>
    </row>
    <row r="68" spans="2:5" ht="12.75">
      <c r="B68" s="18">
        <f t="shared" si="0"/>
        <v>240</v>
      </c>
      <c r="C68" s="18">
        <f>2.7183^(C$19*($B68*PI()/180))</f>
        <v>1.520260680752713</v>
      </c>
      <c r="D68" s="18">
        <f>2.7183^(D$19*($B68*PI()/180))</f>
        <v>2.3111925374427025</v>
      </c>
      <c r="E68" s="18">
        <f>2.7183^(E$19*($B68*PI()/180))</f>
        <v>3.5136151403232323</v>
      </c>
    </row>
    <row r="69" spans="2:5" ht="12.75">
      <c r="B69" s="18">
        <f t="shared" si="0"/>
        <v>245</v>
      </c>
      <c r="C69" s="18">
        <f>2.7183^(C$19*($B69*PI()/180))</f>
        <v>1.5335856033920776</v>
      </c>
      <c r="D69" s="18">
        <f>2.7183^(D$19*($B69*PI()/180))</f>
        <v>2.3518848029314428</v>
      </c>
      <c r="E69" s="18">
        <f>2.7183^(E$19*($B69*PI()/180))</f>
        <v>3.6068166746122734</v>
      </c>
    </row>
    <row r="70" spans="2:5" ht="12.75">
      <c r="B70" s="18">
        <f t="shared" si="0"/>
        <v>250</v>
      </c>
      <c r="C70" s="18">
        <f>2.7183^(C$19*($B70*PI()/180))</f>
        <v>1.54702731755647</v>
      </c>
      <c r="D70" s="18">
        <f>2.7183^(D$19*($B70*PI()/180))</f>
        <v>2.3932935212659667</v>
      </c>
      <c r="E70" s="18">
        <f>2.7183^(E$19*($B70*PI()/180))</f>
        <v>3.7024904563293664</v>
      </c>
    </row>
    <row r="71" spans="2:5" ht="12.75">
      <c r="B71" s="18">
        <f t="shared" si="0"/>
        <v>255</v>
      </c>
      <c r="C71" s="18">
        <f>2.7183^(C$19*($B71*PI()/180))</f>
        <v>1.5605868469111444</v>
      </c>
      <c r="D71" s="18">
        <f>2.7183^(D$19*($B71*PI()/180))</f>
        <v>2.4354313067520676</v>
      </c>
      <c r="E71" s="18">
        <f>2.7183^(E$19*($B71*PI()/180))</f>
        <v>3.8007020638728966</v>
      </c>
    </row>
    <row r="72" spans="2:5" ht="12.75">
      <c r="B72" s="18">
        <f t="shared" si="0"/>
        <v>260</v>
      </c>
      <c r="C72" s="18">
        <f>2.7183^(C$19*($B72*PI()/180))</f>
        <v>1.5742652240936712</v>
      </c>
      <c r="D72" s="18">
        <f>2.7183^(D$19*($B72*PI()/180))</f>
        <v>2.478310995790697</v>
      </c>
      <c r="E72" s="18">
        <f>2.7183^(E$19*($B72*PI()/180))</f>
        <v>3.9015188151622504</v>
      </c>
    </row>
    <row r="73" spans="2:5" ht="12.75">
      <c r="B73" s="18">
        <f t="shared" si="0"/>
        <v>265</v>
      </c>
      <c r="C73" s="18">
        <f>2.7183^(C$19*($B73*PI()/180))</f>
        <v>1.5880634907925797</v>
      </c>
      <c r="D73" s="18">
        <f>2.7183^(D$19*($B73*PI()/180))</f>
        <v>2.5219456507883136</v>
      </c>
      <c r="E73" s="18">
        <f>2.7183^(E$19*($B73*PI()/180))</f>
        <v>4.005009813780053</v>
      </c>
    </row>
    <row r="74" spans="2:5" ht="12.75">
      <c r="B74" s="18">
        <f t="shared" si="0"/>
        <v>270</v>
      </c>
      <c r="C74" s="18">
        <f>2.7183^(C$19*($B74*PI()/180))</f>
        <v>1.6019826978266871</v>
      </c>
      <c r="D74" s="18">
        <f>2.7183^(D$19*($B74*PI()/180))</f>
        <v>2.566348564136071</v>
      </c>
      <c r="E74" s="18">
        <f>2.7183^(E$19*($B74*PI()/180))</f>
        <v>4.111245996338348</v>
      </c>
    </row>
    <row r="75" spans="2:5" ht="12.75">
      <c r="B75" s="18">
        <f t="shared" si="0"/>
        <v>275</v>
      </c>
      <c r="C75" s="18">
        <f>2.7183^(C$19*($B75*PI()/180))</f>
        <v>1.6160239052251264</v>
      </c>
      <c r="D75" s="18">
        <f>2.7183^(D$19*($B75*PI()/180))</f>
        <v>2.611533262259068</v>
      </c>
      <c r="E75" s="18">
        <f>2.7183^(E$19*($B75*PI()/180))</f>
        <v>4.220300181101212</v>
      </c>
    </row>
    <row r="76" spans="2:5" ht="12.75">
      <c r="B76" s="18">
        <f t="shared" si="0"/>
        <v>280</v>
      </c>
      <c r="C76" s="18">
        <f>2.7183^(C$19*($B76*PI()/180))</f>
        <v>1.6301881823080717</v>
      </c>
      <c r="D76" s="18">
        <f>2.7183^(D$19*($B76*PI()/180))</f>
        <v>2.6575135097368947</v>
      </c>
      <c r="E76" s="18">
        <f>2.7183^(E$19*($B76*PI()/180))</f>
        <v>4.332247117897131</v>
      </c>
    </row>
    <row r="77" spans="2:5" ht="12.75">
      <c r="B77" s="18">
        <f t="shared" si="0"/>
        <v>285</v>
      </c>
      <c r="C77" s="18">
        <f>2.7183^(C$19*($B77*PI()/180))</f>
        <v>1.6444766077681752</v>
      </c>
      <c r="D77" s="18">
        <f>2.7183^(D$19*($B77*PI()/180))</f>
        <v>2.704303313496725</v>
      </c>
      <c r="E77" s="18">
        <f>2.7183^(E$19*($B77*PI()/180))</f>
        <v>4.44716353935533</v>
      </c>
    </row>
    <row r="78" spans="2:5" ht="12.75">
      <c r="B78" s="18">
        <f t="shared" si="0"/>
        <v>290</v>
      </c>
      <c r="C78" s="18">
        <f>2.7183^(C$19*($B78*PI()/180))</f>
        <v>1.6588902697527144</v>
      </c>
      <c r="D78" s="18">
        <f>2.7183^(D$19*($B78*PI()/180))</f>
        <v>2.751916927080234</v>
      </c>
      <c r="E78" s="18">
        <f>2.7183^(E$19*($B78*PI()/180))</f>
        <v>4.565128213501191</v>
      </c>
    </row>
    <row r="79" spans="2:5" ht="12.75">
      <c r="B79" s="18">
        <f t="shared" si="0"/>
        <v>295</v>
      </c>
      <c r="C79" s="18">
        <f>2.7183^(C$19*($B79*PI()/180))</f>
        <v>1.6734302659464628</v>
      </c>
      <c r="D79" s="18">
        <f>2.7183^(D$19*($B79*PI()/180))</f>
        <v>2.8003688549856496</v>
      </c>
      <c r="E79" s="18">
        <f>2.7183^(E$19*($B79*PI()/180))</f>
        <v>4.686221997746826</v>
      </c>
    </row>
    <row r="80" spans="2:5" ht="12.75">
      <c r="B80" s="18">
        <f t="shared" si="0"/>
        <v>300</v>
      </c>
      <c r="C80" s="18">
        <f>2.7183^(C$19*($B80*PI()/180))</f>
        <v>1.6880977036552822</v>
      </c>
      <c r="D80" s="18">
        <f>2.7183^(D$19*($B80*PI()/180))</f>
        <v>2.849673857086237</v>
      </c>
      <c r="E80" s="18">
        <f>2.7183^(E$19*($B80*PI()/180))</f>
        <v>4.8105278943137675</v>
      </c>
    </row>
    <row r="81" spans="2:5" ht="12.75">
      <c r="B81" s="18">
        <f t="shared" si="0"/>
        <v>305</v>
      </c>
      <c r="C81" s="18">
        <f>2.7183^(C$19*($B81*PI()/180))</f>
        <v>1.7028936998904534</v>
      </c>
      <c r="D81" s="18">
        <f>2.7183^(D$19*($B81*PI()/180))</f>
        <v>2.899846953126597</v>
      </c>
      <c r="E81" s="18">
        <f>2.7183^(E$19*($B81*PI()/180))</f>
        <v>4.938131107125806</v>
      </c>
    </row>
    <row r="82" spans="2:5" ht="12.75">
      <c r="B82" s="18">
        <f t="shared" si="0"/>
        <v>310</v>
      </c>
      <c r="C82" s="18">
        <f>2.7183^(C$19*($B82*PI()/180))</f>
        <v>1.7178193814537406</v>
      </c>
      <c r="D82" s="18">
        <f>2.7183^(D$19*($B82*PI()/180))</f>
        <v>2.9509034272981114</v>
      </c>
      <c r="E82" s="18">
        <f>2.7183^(E$19*($B82*PI()/180))</f>
        <v>5.0691191002109655</v>
      </c>
    </row>
    <row r="83" spans="2:5" ht="12.75">
      <c r="B83" s="18">
        <f t="shared" si="0"/>
        <v>315</v>
      </c>
      <c r="C83" s="18">
        <f>2.7183^(C$19*($B83*PI()/180))</f>
        <v>1.7328758850232067</v>
      </c>
      <c r="D83" s="18">
        <f>2.7183^(D$19*($B83*PI()/180))</f>
        <v>3.0028588328949612</v>
      </c>
      <c r="E83" s="18">
        <f>2.7183^(E$19*($B83*PI()/180))</f>
        <v>5.203581657652609</v>
      </c>
    </row>
    <row r="84" spans="2:5" ht="12.75">
      <c r="B84" s="18">
        <f t="shared" si="0"/>
        <v>320</v>
      </c>
      <c r="C84" s="18">
        <f>2.7183^(C$19*($B84*PI()/180))</f>
        <v>1.7480643572397752</v>
      </c>
      <c r="D84" s="18">
        <f>2.7183^(D$19*($B84*PI()/180))</f>
        <v>3.0557289970521087</v>
      </c>
      <c r="E84" s="18">
        <f>2.7183^(E$19*($B84*PI()/180))</f>
        <v>5.341610945130837</v>
      </c>
    </row>
    <row r="85" spans="2:5" ht="12.75">
      <c r="B85" s="18">
        <f t="shared" si="0"/>
        <v>325</v>
      </c>
      <c r="C85" s="18">
        <f>2.7183^(C$19*($B85*PI()/180))</f>
        <v>1.7633859547945563</v>
      </c>
      <c r="D85" s="18">
        <f>2.7183^(D$19*($B85*PI()/180))</f>
        <v>3.1095300255667087</v>
      </c>
      <c r="E85" s="18">
        <f>2.7183^(E$19*($B85*PI()/180))</f>
        <v>5.483301573096291</v>
      </c>
    </row>
    <row r="86" spans="2:5" ht="12.75">
      <c r="B86" s="18">
        <f t="shared" si="0"/>
        <v>330</v>
      </c>
      <c r="C86" s="18">
        <f>2.7183^(C$19*($B86*PI()/180))</f>
        <v>1.7788418445169332</v>
      </c>
      <c r="D86" s="18">
        <f>2.7183^(D$19*($B86*PI()/180))</f>
        <v>3.1642783078044046</v>
      </c>
      <c r="E86" s="18">
        <f>2.7183^(E$19*($B86*PI()/180))</f>
        <v>5.628750661619706</v>
      </c>
    </row>
    <row r="87" spans="2:5" ht="12.75">
      <c r="B87" s="18">
        <f aca="true" t="shared" si="1" ref="B87:B92">B86+inc</f>
        <v>335</v>
      </c>
      <c r="C87" s="18">
        <f>2.7183^(C$19*($B87*PI()/180))</f>
        <v>1.794433203463424</v>
      </c>
      <c r="D87" s="18">
        <f>2.7183^(D$19*($B87*PI()/180))</f>
        <v>3.2199905216920066</v>
      </c>
      <c r="E87" s="18">
        <f>2.7183^(E$19*($B87*PI()/180))</f>
        <v>5.77805790696165</v>
      </c>
    </row>
    <row r="88" spans="2:5" ht="12.75">
      <c r="B88" s="18">
        <f t="shared" si="1"/>
        <v>340</v>
      </c>
      <c r="C88" s="18">
        <f>2.7183^(C$19*($B88*PI()/180))</f>
        <v>1.8101612190073233</v>
      </c>
      <c r="D88" s="18">
        <f>2.7183^(D$19*($B88*PI()/180))</f>
        <v>3.276683638798079</v>
      </c>
      <c r="E88" s="18">
        <f>2.7183^(E$19*($B88*PI()/180))</f>
        <v>5.931325649908082</v>
      </c>
    </row>
    <row r="89" spans="2:5" ht="12.75">
      <c r="B89" s="18">
        <f t="shared" si="1"/>
        <v>345</v>
      </c>
      <c r="C89" s="18">
        <f>2.7183^(C$19*($B89*PI()/180))</f>
        <v>1.826027088929124</v>
      </c>
      <c r="D89" s="18">
        <f>2.7183^(D$19*($B89*PI()/180))</f>
        <v>3.3343749295029705</v>
      </c>
      <c r="E89" s="18">
        <f>2.7183^(E$19*($B89*PI()/180))</f>
        <v>6.08865894591856</v>
      </c>
    </row>
    <row r="90" spans="2:5" ht="12.75">
      <c r="B90" s="18">
        <f t="shared" si="1"/>
        <v>350</v>
      </c>
      <c r="C90" s="18">
        <f>2.7183^(C$19*($B90*PI()/180))</f>
        <v>1.8420320215077375</v>
      </c>
      <c r="D90" s="18">
        <f>2.7183^(D$19*($B90*PI()/180))</f>
        <v>3.3930819682598816</v>
      </c>
      <c r="E90" s="18">
        <f>2.7183^(E$19*($B90*PI()/180))</f>
        <v>6.250165637135201</v>
      </c>
    </row>
    <row r="91" spans="2:5" ht="12.75">
      <c r="B91" s="18">
        <f t="shared" si="1"/>
        <v>355</v>
      </c>
      <c r="C91" s="18">
        <f>2.7183^(C$19*($B91*PI()/180))</f>
        <v>1.8581772356125121</v>
      </c>
      <c r="D91" s="18">
        <f>2.7183^(D$19*($B91*PI()/180))</f>
        <v>3.4528226389485575</v>
      </c>
      <c r="E91" s="18">
        <f>2.7183^(E$19*($B91*PI()/180))</f>
        <v>6.415956426301728</v>
      </c>
    </row>
    <row r="92" spans="2:5" ht="12.75">
      <c r="B92" s="18">
        <f t="shared" si="1"/>
        <v>360</v>
      </c>
      <c r="C92" s="18">
        <f>2.7183^(C$19*($B92*PI()/180))</f>
        <v>1.8744639607960547</v>
      </c>
      <c r="D92" s="18">
        <f>2.7183^(D$19*($B92*PI()/180))</f>
        <v>3.513615140323233</v>
      </c>
      <c r="E92" s="18">
        <f>2.7183^(E$19*($B92*PI()/180))</f>
        <v>6.586144952643273</v>
      </c>
    </row>
    <row r="93" spans="2:3" ht="12.75">
      <c r="B93" s="2"/>
      <c r="C93" s="2"/>
    </row>
    <row r="94" spans="2:3" ht="12.75">
      <c r="B94" s="2"/>
      <c r="C94" s="2"/>
    </row>
    <row r="95" spans="2:3" ht="12.75">
      <c r="B95" s="2"/>
      <c r="C95" s="2"/>
    </row>
    <row r="96" spans="2:3" ht="12.75">
      <c r="B96" s="2"/>
      <c r="C96" s="2"/>
    </row>
    <row r="97" spans="2:3" ht="12.75">
      <c r="B97" s="2"/>
      <c r="C97" s="2"/>
    </row>
  </sheetData>
  <mergeCells count="24">
    <mergeCell ref="B15:C15"/>
    <mergeCell ref="B16:C16"/>
    <mergeCell ref="E15:F15"/>
    <mergeCell ref="E16:F16"/>
    <mergeCell ref="B7:C7"/>
    <mergeCell ref="B8:C8"/>
    <mergeCell ref="B9:C9"/>
    <mergeCell ref="B10:C10"/>
    <mergeCell ref="B11:C11"/>
    <mergeCell ref="B12:C12"/>
    <mergeCell ref="B13:C13"/>
    <mergeCell ref="B14:C14"/>
    <mergeCell ref="E11:F11"/>
    <mergeCell ref="E12:F12"/>
    <mergeCell ref="E13:F13"/>
    <mergeCell ref="E14:F14"/>
    <mergeCell ref="E7:F7"/>
    <mergeCell ref="E8:F8"/>
    <mergeCell ref="E9:F9"/>
    <mergeCell ref="E10:F10"/>
    <mergeCell ref="B5:F5"/>
    <mergeCell ref="B4:F4"/>
    <mergeCell ref="B3:F3"/>
    <mergeCell ref="B2:F2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slocum</dc:creator>
  <cp:keywords/>
  <dc:description/>
  <cp:lastModifiedBy>Simon Nolet</cp:lastModifiedBy>
  <dcterms:created xsi:type="dcterms:W3CDTF">2000-12-18T01:14:04Z</dcterms:created>
  <dcterms:modified xsi:type="dcterms:W3CDTF">2005-01-05T03:59:28Z</dcterms:modified>
  <cp:category/>
  <cp:version/>
  <cp:contentType/>
  <cp:contentStatus/>
</cp:coreProperties>
</file>