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380" activeTab="0"/>
  </bookViews>
  <sheets>
    <sheet name="Sheet1" sheetId="1" r:id="rId1"/>
    <sheet name="Sheet2" sheetId="2" r:id="rId2"/>
    <sheet name="Sheet3" sheetId="3" r:id="rId3"/>
  </sheets>
  <definedNames>
    <definedName name="A">'Sheet1'!$B$12</definedName>
    <definedName name="do">'Sheet1'!$B$9</definedName>
    <definedName name="dr">'Sheet1'!$B$8</definedName>
    <definedName name="E">'Sheet1'!$B$11</definedName>
    <definedName name="I">'Sheet1'!$B$13</definedName>
    <definedName name="k">'Sheet1'!$B$15</definedName>
    <definedName name="L">'Sheet1'!$B$7</definedName>
    <definedName name="linc">'Sheet1'!$B$14</definedName>
    <definedName name="rho">'Sheet1'!$B$10</definedName>
  </definedNames>
  <calcPr fullCalcOnLoad="1"/>
</workbook>
</file>

<file path=xl/sharedStrings.xml><?xml version="1.0" encoding="utf-8"?>
<sst xmlns="http://schemas.openxmlformats.org/spreadsheetml/2006/main" count="22" uniqueCount="22">
  <si>
    <t>Leadscrew</t>
  </si>
  <si>
    <t>density rho (kg/m^3)</t>
  </si>
  <si>
    <t>Modulus E (M/m^2)</t>
  </si>
  <si>
    <t>Area A</t>
  </si>
  <si>
    <t>Inertia I (m^4)</t>
  </si>
  <si>
    <t>root diameter dr (m, mm)</t>
  </si>
  <si>
    <t>outer diameter do (m, mm)</t>
  </si>
  <si>
    <t>Travel length L (m, mm)</t>
  </si>
  <si>
    <t>linc</t>
  </si>
  <si>
    <t>wn (rad/sec)</t>
  </si>
  <si>
    <t>Shaft support K</t>
  </si>
  <si>
    <t>Unsupported shaft length (m)</t>
  </si>
  <si>
    <t>Critical Speed (rpm)</t>
  </si>
  <si>
    <t>Travel (m)</t>
  </si>
  <si>
    <t>Position/L(m)</t>
  </si>
  <si>
    <t>Program to calculate critical shaft speeds (e.g., for leadscrews supported at both ends)</t>
  </si>
  <si>
    <t>Be consistant with units! (in, lb or N, m or N, mm)</t>
  </si>
  <si>
    <t>By Alex Slocum, last modified 19/05/02 by Alex Slocum</t>
  </si>
  <si>
    <r>
      <t xml:space="preserve">Enter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</si>
  <si>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based on OD</t>
  </si>
  <si>
    <t>based on root D</t>
  </si>
  <si>
    <t>Critical_Shaft_Speed.xls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</si>
</sst>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11" fontId="3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Critical Speed (rpm)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Sheet1!$B$21:$B$45</c:f>
              <c:numCache/>
            </c:numRef>
          </c:xVal>
          <c:yVal>
            <c:numRef>
              <c:f>Sheet1!$C$21:$C$45</c:f>
              <c:numCache/>
            </c:numRef>
          </c:yVal>
          <c:smooth val="1"/>
        </c:ser>
        <c:axId val="10766507"/>
        <c:axId val="33753960"/>
      </c:scatterChart>
      <c:valAx>
        <c:axId val="107665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Position/Total travel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753960"/>
        <c:crosses val="autoZero"/>
        <c:crossBetween val="midCat"/>
        <c:dispUnits/>
        <c:majorUnit val="0.1"/>
        <c:minorUnit val="0.05"/>
      </c:valAx>
      <c:valAx>
        <c:axId val="33753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Critical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766507"/>
        <c:crosses val="autoZero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20</xdr:row>
      <xdr:rowOff>28575</xdr:rowOff>
    </xdr:from>
    <xdr:to>
      <xdr:col>15</xdr:col>
      <xdr:colOff>0</xdr:colOff>
      <xdr:row>45</xdr:row>
      <xdr:rowOff>9525</xdr:rowOff>
    </xdr:to>
    <xdr:graphicFrame>
      <xdr:nvGraphicFramePr>
        <xdr:cNvPr id="1" name="Chart 2"/>
        <xdr:cNvGraphicFramePr/>
      </xdr:nvGraphicFramePr>
      <xdr:xfrm>
        <a:off x="5191125" y="3448050"/>
        <a:ext cx="60102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1</xdr:row>
      <xdr:rowOff>66675</xdr:rowOff>
    </xdr:from>
    <xdr:to>
      <xdr:col>15</xdr:col>
      <xdr:colOff>209550</xdr:colOff>
      <xdr:row>17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28600"/>
          <a:ext cx="66865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E3" sqref="E3"/>
    </sheetView>
  </sheetViews>
  <sheetFormatPr defaultColWidth="9.140625" defaultRowHeight="12.75"/>
  <cols>
    <col min="1" max="1" width="26.140625" style="1" customWidth="1"/>
    <col min="2" max="2" width="18.28125" style="1" customWidth="1"/>
    <col min="3" max="3" width="13.8515625" style="1" customWidth="1"/>
    <col min="4" max="16384" width="9.140625" style="1" customWidth="1"/>
  </cols>
  <sheetData>
    <row r="1" spans="1:3" ht="12.75">
      <c r="A1" s="13" t="s">
        <v>21</v>
      </c>
      <c r="B1" s="13"/>
      <c r="C1" s="13"/>
    </row>
    <row r="2" spans="1:3" ht="26.25" customHeight="1">
      <c r="A2" s="12" t="s">
        <v>15</v>
      </c>
      <c r="B2" s="12"/>
      <c r="C2" s="12"/>
    </row>
    <row r="3" spans="1:3" ht="12.75">
      <c r="A3" s="14" t="s">
        <v>17</v>
      </c>
      <c r="B3" s="14"/>
      <c r="C3" s="14"/>
    </row>
    <row r="4" spans="1:3" ht="12.75">
      <c r="A4" s="14" t="s">
        <v>18</v>
      </c>
      <c r="B4" s="14"/>
      <c r="C4" s="14"/>
    </row>
    <row r="5" spans="1:3" ht="13.5" thickBot="1">
      <c r="A5" s="11" t="s">
        <v>16</v>
      </c>
      <c r="B5" s="11"/>
      <c r="C5" s="11"/>
    </row>
    <row r="6" spans="1:3" ht="12.75">
      <c r="A6" s="10" t="s">
        <v>0</v>
      </c>
      <c r="B6" s="10"/>
      <c r="C6" s="10"/>
    </row>
    <row r="7" spans="1:3" ht="12.75">
      <c r="A7" s="5" t="s">
        <v>7</v>
      </c>
      <c r="B7" s="6">
        <f>C7/1000</f>
        <v>1</v>
      </c>
      <c r="C7" s="7">
        <v>1000</v>
      </c>
    </row>
    <row r="8" spans="1:3" ht="12.75">
      <c r="A8" s="5" t="s">
        <v>5</v>
      </c>
      <c r="B8" s="6">
        <f>C8/1000</f>
        <v>0.013</v>
      </c>
      <c r="C8" s="7">
        <v>13</v>
      </c>
    </row>
    <row r="9" spans="1:3" ht="12.75">
      <c r="A9" s="5" t="s">
        <v>6</v>
      </c>
      <c r="B9" s="6">
        <f>C9/1000</f>
        <v>0.015</v>
      </c>
      <c r="C9" s="7">
        <v>15</v>
      </c>
    </row>
    <row r="10" spans="1:3" ht="12.75">
      <c r="A10" s="5" t="s">
        <v>1</v>
      </c>
      <c r="B10" s="7">
        <v>7900</v>
      </c>
      <c r="C10" s="5"/>
    </row>
    <row r="11" spans="1:3" ht="12.75">
      <c r="A11" s="5" t="s">
        <v>2</v>
      </c>
      <c r="B11" s="8">
        <v>200000000000</v>
      </c>
      <c r="C11" s="5"/>
    </row>
    <row r="12" spans="1:3" ht="12.75">
      <c r="A12" s="5" t="s">
        <v>3</v>
      </c>
      <c r="B12" s="5">
        <f>PI()*do^2/4</f>
        <v>0.00017671458676442585</v>
      </c>
      <c r="C12" s="5" t="s">
        <v>19</v>
      </c>
    </row>
    <row r="13" spans="1:3" ht="12.75">
      <c r="A13" s="5" t="s">
        <v>4</v>
      </c>
      <c r="B13" s="5">
        <f>PI()*dr^4/64</f>
        <v>1.4019848090496574E-09</v>
      </c>
      <c r="C13" s="5" t="s">
        <v>20</v>
      </c>
    </row>
    <row r="14" spans="1:3" ht="12.75">
      <c r="A14" s="5" t="s">
        <v>8</v>
      </c>
      <c r="B14" s="9">
        <f>L/24</f>
        <v>0.041666666666666664</v>
      </c>
      <c r="C14" s="5"/>
    </row>
    <row r="15" spans="1:3" ht="12.75">
      <c r="A15" s="5" t="s">
        <v>10</v>
      </c>
      <c r="B15" s="7">
        <v>3.142</v>
      </c>
      <c r="C15" s="5"/>
    </row>
    <row r="20" spans="1:5" ht="12.75">
      <c r="A20" s="1" t="s">
        <v>11</v>
      </c>
      <c r="B20" s="1" t="s">
        <v>14</v>
      </c>
      <c r="C20" s="1" t="s">
        <v>12</v>
      </c>
      <c r="D20" s="1" t="s">
        <v>9</v>
      </c>
      <c r="E20" s="1" t="s">
        <v>13</v>
      </c>
    </row>
    <row r="21" spans="1:5" ht="12.75">
      <c r="A21" s="2">
        <f>L</f>
        <v>1</v>
      </c>
      <c r="B21" s="2">
        <f>E21/L</f>
        <v>0</v>
      </c>
      <c r="C21" s="3">
        <f aca="true" t="shared" si="0" ref="C21:C45">60*D21/(2*PI())</f>
        <v>1336.0436580156752</v>
      </c>
      <c r="D21" s="3">
        <f aca="true" t="shared" si="1" ref="D21:D45">k^2*SQRT(E*I/(A*rho*A21^4))</f>
        <v>139.91016469657598</v>
      </c>
      <c r="E21" s="4">
        <f>0/L</f>
        <v>0</v>
      </c>
    </row>
    <row r="22" spans="1:5" ht="12.75">
      <c r="A22" s="2">
        <f>A21-linc</f>
        <v>0.9583333333333334</v>
      </c>
      <c r="B22" s="2">
        <f aca="true" t="shared" si="2" ref="B22:B45">E22/L</f>
        <v>0.041666666666666664</v>
      </c>
      <c r="C22" s="3">
        <f t="shared" si="0"/>
        <v>1454.746969786444</v>
      </c>
      <c r="D22" s="3">
        <f t="shared" si="1"/>
        <v>152.3407464371035</v>
      </c>
      <c r="E22" s="4">
        <f>(E21+linc)</f>
        <v>0.041666666666666664</v>
      </c>
    </row>
    <row r="23" spans="1:5" ht="12.75">
      <c r="A23" s="2">
        <f aca="true" t="shared" si="3" ref="A23:A33">A22-linc</f>
        <v>0.9166666666666667</v>
      </c>
      <c r="B23" s="2">
        <f t="shared" si="2"/>
        <v>0.08333333333333333</v>
      </c>
      <c r="C23" s="3">
        <f t="shared" si="0"/>
        <v>1590.0023698698942</v>
      </c>
      <c r="D23" s="3">
        <f t="shared" si="1"/>
        <v>166.50465881245404</v>
      </c>
      <c r="E23" s="4">
        <f aca="true" t="shared" si="4" ref="E23:E45">(E22+linc)</f>
        <v>0.08333333333333333</v>
      </c>
    </row>
    <row r="24" spans="1:5" ht="12.75">
      <c r="A24" s="2">
        <f t="shared" si="3"/>
        <v>0.8750000000000001</v>
      </c>
      <c r="B24" s="2">
        <f t="shared" si="2"/>
        <v>0.125</v>
      </c>
      <c r="C24" s="3">
        <f t="shared" si="0"/>
        <v>1745.0366145510857</v>
      </c>
      <c r="D24" s="3">
        <f t="shared" si="1"/>
        <v>182.7398069506298</v>
      </c>
      <c r="E24" s="4">
        <f t="shared" si="4"/>
        <v>0.125</v>
      </c>
    </row>
    <row r="25" spans="1:5" ht="12.75">
      <c r="A25" s="2">
        <f t="shared" si="3"/>
        <v>0.8333333333333335</v>
      </c>
      <c r="B25" s="2">
        <f t="shared" si="2"/>
        <v>0.16666666666666666</v>
      </c>
      <c r="C25" s="3">
        <f t="shared" si="0"/>
        <v>1923.9028675425718</v>
      </c>
      <c r="D25" s="3">
        <f t="shared" si="1"/>
        <v>201.47063716306934</v>
      </c>
      <c r="E25" s="4">
        <f t="shared" si="4"/>
        <v>0.16666666666666666</v>
      </c>
    </row>
    <row r="26" spans="1:5" ht="12.75">
      <c r="A26" s="2">
        <f t="shared" si="3"/>
        <v>0.7916666666666669</v>
      </c>
      <c r="B26" s="2">
        <f t="shared" si="2"/>
        <v>0.20833333333333331</v>
      </c>
      <c r="C26" s="3">
        <f t="shared" si="0"/>
        <v>2131.7483296870596</v>
      </c>
      <c r="D26" s="3">
        <f t="shared" si="1"/>
        <v>223.23616306157263</v>
      </c>
      <c r="E26" s="4">
        <f t="shared" si="4"/>
        <v>0.20833333333333331</v>
      </c>
    </row>
    <row r="27" spans="1:5" ht="12.75">
      <c r="A27" s="2">
        <f t="shared" si="3"/>
        <v>0.7500000000000002</v>
      </c>
      <c r="B27" s="2">
        <f t="shared" si="2"/>
        <v>0.24999999999999997</v>
      </c>
      <c r="C27" s="3">
        <f t="shared" si="0"/>
        <v>2375.188725361199</v>
      </c>
      <c r="D27" s="3">
        <f t="shared" si="1"/>
        <v>248.72918168280157</v>
      </c>
      <c r="E27" s="4">
        <f t="shared" si="4"/>
        <v>0.24999999999999997</v>
      </c>
    </row>
    <row r="28" spans="1:5" ht="12.75">
      <c r="A28" s="2">
        <f t="shared" si="3"/>
        <v>0.7083333333333336</v>
      </c>
      <c r="B28" s="2">
        <f t="shared" si="2"/>
        <v>0.29166666666666663</v>
      </c>
      <c r="C28" s="3">
        <f t="shared" si="0"/>
        <v>2662.841339159268</v>
      </c>
      <c r="D28" s="3">
        <f t="shared" si="1"/>
        <v>278.8520929592654</v>
      </c>
      <c r="E28" s="4">
        <f t="shared" si="4"/>
        <v>0.29166666666666663</v>
      </c>
    </row>
    <row r="29" spans="1:5" ht="12.75">
      <c r="A29" s="2">
        <f t="shared" si="3"/>
        <v>0.666666666666667</v>
      </c>
      <c r="B29" s="2">
        <f t="shared" si="2"/>
        <v>0.3333333333333333</v>
      </c>
      <c r="C29" s="3">
        <f t="shared" si="0"/>
        <v>3006.0982305352663</v>
      </c>
      <c r="D29" s="3">
        <f t="shared" si="1"/>
        <v>314.79787056729566</v>
      </c>
      <c r="E29" s="4">
        <f t="shared" si="4"/>
        <v>0.3333333333333333</v>
      </c>
    </row>
    <row r="30" spans="1:5" ht="12.75">
      <c r="A30" s="2">
        <f t="shared" si="3"/>
        <v>0.6250000000000003</v>
      </c>
      <c r="B30" s="2">
        <f t="shared" si="2"/>
        <v>0.375</v>
      </c>
      <c r="C30" s="3">
        <f t="shared" si="0"/>
        <v>3420.2717645201246</v>
      </c>
      <c r="D30" s="3">
        <f t="shared" si="1"/>
        <v>358.17002162323405</v>
      </c>
      <c r="E30" s="4">
        <f t="shared" si="4"/>
        <v>0.375</v>
      </c>
    </row>
    <row r="31" spans="1:5" ht="12.75">
      <c r="A31" s="2">
        <f t="shared" si="3"/>
        <v>0.5833333333333337</v>
      </c>
      <c r="B31" s="2">
        <f t="shared" si="2"/>
        <v>0.4166666666666667</v>
      </c>
      <c r="C31" s="3">
        <f t="shared" si="0"/>
        <v>3926.3323827399377</v>
      </c>
      <c r="D31" s="3">
        <f t="shared" si="1"/>
        <v>411.16456563891654</v>
      </c>
      <c r="E31" s="4">
        <f t="shared" si="4"/>
        <v>0.4166666666666667</v>
      </c>
    </row>
    <row r="32" spans="1:5" ht="12.75">
      <c r="A32" s="2">
        <f t="shared" si="3"/>
        <v>0.5416666666666671</v>
      </c>
      <c r="B32" s="2">
        <f t="shared" si="2"/>
        <v>0.45833333333333337</v>
      </c>
      <c r="C32" s="3">
        <f t="shared" si="0"/>
        <v>4553.616254538626</v>
      </c>
      <c r="D32" s="3">
        <f t="shared" si="1"/>
        <v>476.85357908418723</v>
      </c>
      <c r="E32" s="4">
        <f t="shared" si="4"/>
        <v>0.45833333333333337</v>
      </c>
    </row>
    <row r="33" spans="1:5" ht="12.75">
      <c r="A33" s="2">
        <f t="shared" si="3"/>
        <v>0.5000000000000004</v>
      </c>
      <c r="B33" s="2">
        <f t="shared" si="2"/>
        <v>0.5</v>
      </c>
      <c r="C33" s="3">
        <f t="shared" si="0"/>
        <v>5344.174632062692</v>
      </c>
      <c r="D33" s="3">
        <f t="shared" si="1"/>
        <v>559.6406587863029</v>
      </c>
      <c r="E33" s="4">
        <f t="shared" si="4"/>
        <v>0.5</v>
      </c>
    </row>
    <row r="34" spans="1:5" ht="12.75">
      <c r="A34" s="2">
        <f>A33+linc</f>
        <v>0.5416666666666671</v>
      </c>
      <c r="B34" s="2">
        <f t="shared" si="2"/>
        <v>0.5416666666666666</v>
      </c>
      <c r="C34" s="3">
        <f t="shared" si="0"/>
        <v>4553.616254538626</v>
      </c>
      <c r="D34" s="3">
        <f t="shared" si="1"/>
        <v>476.85357908418723</v>
      </c>
      <c r="E34" s="4">
        <f t="shared" si="4"/>
        <v>0.5416666666666666</v>
      </c>
    </row>
    <row r="35" spans="1:5" ht="12.75">
      <c r="A35" s="2">
        <f aca="true" t="shared" si="5" ref="A35:A45">A34+linc</f>
        <v>0.5833333333333337</v>
      </c>
      <c r="B35" s="2">
        <f t="shared" si="2"/>
        <v>0.5833333333333333</v>
      </c>
      <c r="C35" s="3">
        <f t="shared" si="0"/>
        <v>3926.3323827399377</v>
      </c>
      <c r="D35" s="3">
        <f t="shared" si="1"/>
        <v>411.16456563891654</v>
      </c>
      <c r="E35" s="4">
        <f t="shared" si="4"/>
        <v>0.5833333333333333</v>
      </c>
    </row>
    <row r="36" spans="1:5" ht="12.75">
      <c r="A36" s="2">
        <f t="shared" si="5"/>
        <v>0.6250000000000003</v>
      </c>
      <c r="B36" s="2">
        <f t="shared" si="2"/>
        <v>0.6249999999999999</v>
      </c>
      <c r="C36" s="3">
        <f t="shared" si="0"/>
        <v>3420.2717645201246</v>
      </c>
      <c r="D36" s="3">
        <f t="shared" si="1"/>
        <v>358.17002162323405</v>
      </c>
      <c r="E36" s="4">
        <f t="shared" si="4"/>
        <v>0.6249999999999999</v>
      </c>
    </row>
    <row r="37" spans="1:5" ht="12.75">
      <c r="A37" s="2">
        <f t="shared" si="5"/>
        <v>0.666666666666667</v>
      </c>
      <c r="B37" s="2">
        <f t="shared" si="2"/>
        <v>0.6666666666666665</v>
      </c>
      <c r="C37" s="3">
        <f t="shared" si="0"/>
        <v>3006.0982305352663</v>
      </c>
      <c r="D37" s="3">
        <f t="shared" si="1"/>
        <v>314.79787056729566</v>
      </c>
      <c r="E37" s="4">
        <f t="shared" si="4"/>
        <v>0.6666666666666665</v>
      </c>
    </row>
    <row r="38" spans="1:5" ht="12.75">
      <c r="A38" s="2">
        <f t="shared" si="5"/>
        <v>0.7083333333333336</v>
      </c>
      <c r="B38" s="2">
        <f t="shared" si="2"/>
        <v>0.7083333333333331</v>
      </c>
      <c r="C38" s="3">
        <f t="shared" si="0"/>
        <v>2662.841339159268</v>
      </c>
      <c r="D38" s="3">
        <f t="shared" si="1"/>
        <v>278.8520929592654</v>
      </c>
      <c r="E38" s="4">
        <f t="shared" si="4"/>
        <v>0.7083333333333331</v>
      </c>
    </row>
    <row r="39" spans="1:5" ht="12.75">
      <c r="A39" s="2">
        <f t="shared" si="5"/>
        <v>0.7500000000000002</v>
      </c>
      <c r="B39" s="2">
        <f t="shared" si="2"/>
        <v>0.7499999999999998</v>
      </c>
      <c r="C39" s="3">
        <f t="shared" si="0"/>
        <v>2375.188725361199</v>
      </c>
      <c r="D39" s="3">
        <f t="shared" si="1"/>
        <v>248.72918168280157</v>
      </c>
      <c r="E39" s="4">
        <f t="shared" si="4"/>
        <v>0.7499999999999998</v>
      </c>
    </row>
    <row r="40" spans="1:5" ht="12.75">
      <c r="A40" s="2">
        <f t="shared" si="5"/>
        <v>0.7916666666666669</v>
      </c>
      <c r="B40" s="2">
        <f t="shared" si="2"/>
        <v>0.7916666666666664</v>
      </c>
      <c r="C40" s="3">
        <f t="shared" si="0"/>
        <v>2131.7483296870596</v>
      </c>
      <c r="D40" s="3">
        <f t="shared" si="1"/>
        <v>223.23616306157263</v>
      </c>
      <c r="E40" s="4">
        <f t="shared" si="4"/>
        <v>0.7916666666666664</v>
      </c>
    </row>
    <row r="41" spans="1:5" ht="12.75">
      <c r="A41" s="2">
        <f t="shared" si="5"/>
        <v>0.8333333333333335</v>
      </c>
      <c r="B41" s="2">
        <f t="shared" si="2"/>
        <v>0.833333333333333</v>
      </c>
      <c r="C41" s="3">
        <f t="shared" si="0"/>
        <v>1923.9028675425718</v>
      </c>
      <c r="D41" s="3">
        <f t="shared" si="1"/>
        <v>201.47063716306934</v>
      </c>
      <c r="E41" s="4">
        <f t="shared" si="4"/>
        <v>0.833333333333333</v>
      </c>
    </row>
    <row r="42" spans="1:5" ht="12.75">
      <c r="A42" s="2">
        <f t="shared" si="5"/>
        <v>0.8750000000000001</v>
      </c>
      <c r="B42" s="2">
        <f t="shared" si="2"/>
        <v>0.8749999999999997</v>
      </c>
      <c r="C42" s="3">
        <f t="shared" si="0"/>
        <v>1745.0366145510857</v>
      </c>
      <c r="D42" s="3">
        <f t="shared" si="1"/>
        <v>182.7398069506298</v>
      </c>
      <c r="E42" s="4">
        <f t="shared" si="4"/>
        <v>0.8749999999999997</v>
      </c>
    </row>
    <row r="43" spans="1:5" ht="12.75">
      <c r="A43" s="2">
        <f t="shared" si="5"/>
        <v>0.9166666666666667</v>
      </c>
      <c r="B43" s="2">
        <f t="shared" si="2"/>
        <v>0.9166666666666663</v>
      </c>
      <c r="C43" s="3">
        <f t="shared" si="0"/>
        <v>1590.0023698698942</v>
      </c>
      <c r="D43" s="3">
        <f t="shared" si="1"/>
        <v>166.50465881245404</v>
      </c>
      <c r="E43" s="4">
        <f t="shared" si="4"/>
        <v>0.9166666666666663</v>
      </c>
    </row>
    <row r="44" spans="1:5" ht="12.75">
      <c r="A44" s="2">
        <f t="shared" si="5"/>
        <v>0.9583333333333334</v>
      </c>
      <c r="B44" s="2">
        <f t="shared" si="2"/>
        <v>0.9583333333333329</v>
      </c>
      <c r="C44" s="3">
        <f t="shared" si="0"/>
        <v>1454.746969786444</v>
      </c>
      <c r="D44" s="3">
        <f t="shared" si="1"/>
        <v>152.3407464371035</v>
      </c>
      <c r="E44" s="4">
        <f t="shared" si="4"/>
        <v>0.9583333333333329</v>
      </c>
    </row>
    <row r="45" spans="1:5" ht="12.75">
      <c r="A45" s="2">
        <f t="shared" si="5"/>
        <v>1</v>
      </c>
      <c r="B45" s="2">
        <f t="shared" si="2"/>
        <v>0.9999999999999996</v>
      </c>
      <c r="C45" s="3">
        <f t="shared" si="0"/>
        <v>1336.0436580156752</v>
      </c>
      <c r="D45" s="3">
        <f t="shared" si="1"/>
        <v>139.91016469657598</v>
      </c>
      <c r="E45" s="4">
        <f t="shared" si="4"/>
        <v>0.9999999999999996</v>
      </c>
    </row>
  </sheetData>
  <mergeCells count="5">
    <mergeCell ref="A5:C5"/>
    <mergeCell ref="A2:C2"/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dcterms:created xsi:type="dcterms:W3CDTF">2002-05-19T23:30:45Z</dcterms:created>
  <dcterms:modified xsi:type="dcterms:W3CDTF">2005-11-11T12:28:37Z</dcterms:modified>
  <cp:category/>
  <cp:version/>
  <cp:contentType/>
  <cp:contentStatus/>
</cp:coreProperties>
</file>