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60" activeTab="0"/>
  </bookViews>
  <sheets>
    <sheet name="Sheet1" sheetId="1" r:id="rId1"/>
    <sheet name="Sheet2" sheetId="2" r:id="rId2"/>
    <sheet name="Sheet3" sheetId="3" r:id="rId3"/>
  </sheets>
  <definedNames>
    <definedName name="b">'Sheet1'!$B$7</definedName>
    <definedName name="c_1">'Sheet1'!$B$13</definedName>
    <definedName name="cone">'Sheet1'!$B$13</definedName>
    <definedName name="ctwo">'Sheet1'!$B$14</definedName>
    <definedName name="defl">'Sheet1'!$B$17</definedName>
    <definedName name="E">'Sheet1'!$B$6</definedName>
    <definedName name="F">'Sheet1'!$B$5</definedName>
    <definedName name="I">'Sheet1'!$B$25</definedName>
    <definedName name="L">'Sheet1'!$B$10</definedName>
    <definedName name="m">'Sheet1'!$B$12</definedName>
    <definedName name="maxs">'Sheet1'!$B$14</definedName>
    <definedName name="tb">'Sheet1'!$B$9</definedName>
    <definedName name="te">'Sheet1'!$B$8</definedName>
    <definedName name="x">'Sheet1'!$B$11</definedName>
  </definedNames>
  <calcPr fullCalcOnLoad="1"/>
</workbook>
</file>

<file path=xl/sharedStrings.xml><?xml version="1.0" encoding="utf-8"?>
<sst xmlns="http://schemas.openxmlformats.org/spreadsheetml/2006/main" count="20" uniqueCount="20">
  <si>
    <t>Last modified 8/28/03 by Alex Slocum</t>
  </si>
  <si>
    <r>
      <t xml:space="preserve">Enters numbers in </t>
    </r>
    <r>
      <rPr>
        <b/>
        <sz val="12"/>
        <rFont val="Times New Roman"/>
        <family val="1"/>
      </rPr>
      <t>BOLD,</t>
    </r>
    <r>
      <rPr>
        <sz val="12"/>
        <rFont val="Times New Roman"/>
        <family val="1"/>
      </rPr>
      <t xml:space="preserve"> Results in </t>
    </r>
    <r>
      <rPr>
        <b/>
        <sz val="12"/>
        <color indexed="10"/>
        <rFont val="Times New Roman"/>
        <family val="1"/>
      </rPr>
      <t>RED</t>
    </r>
  </si>
  <si>
    <t>Tapered_thickness_leaf_spring.xls</t>
  </si>
  <si>
    <t>To determine stress, deflection, &amp; spring constant of a tapered-thickness constant-width beam</t>
  </si>
  <si>
    <t>Force,  F (N, grams)</t>
  </si>
  <si>
    <t>Modulus,  E (N/mm^2)</t>
  </si>
  <si>
    <t>Thickness at end, te (mm)</t>
  </si>
  <si>
    <t>Thickness at base, tb (mm)</t>
  </si>
  <si>
    <t>Length, L (mm)</t>
  </si>
  <si>
    <t>Slope (radians)</t>
  </si>
  <si>
    <t>Deflection, defl (mm)</t>
  </si>
  <si>
    <t>Max stress at base, maxs (N/mm^2)</t>
  </si>
  <si>
    <t>Max strain at base (%)</t>
  </si>
  <si>
    <t>Thickness slope, m</t>
  </si>
  <si>
    <t>constant, c_1</t>
  </si>
  <si>
    <t>Width, b (mm)</t>
  </si>
  <si>
    <t>Comparative straight beam defl</t>
  </si>
  <si>
    <t>tapered/straight beam deflection</t>
  </si>
  <si>
    <t>distance along beam (x=0=end), x (mm)</t>
  </si>
  <si>
    <t>Spring constant, k (N/mm)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</si>
</sst>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00"/>
    <numFmt numFmtId="166" formatCode="0.000000"/>
    <numFmt numFmtId="167" formatCode="0.00000"/>
    <numFmt numFmtId="168" formatCode="0.0000"/>
    <numFmt numFmtId="169" formatCode="0.0"/>
    <numFmt numFmtId="170" formatCode="_(* #,##0.0_);_(* \(#,##0.0\);_(* &quot;-&quot;??_);_(@_)"/>
    <numFmt numFmtId="171" formatCode="_(* #,##0_);_(* \(#,##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11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/>
    </xf>
    <xf numFmtId="171" fontId="3" fillId="0" borderId="1" xfId="15" applyNumberFormat="1" applyFont="1" applyBorder="1" applyAlignment="1">
      <alignment/>
    </xf>
    <xf numFmtId="9" fontId="3" fillId="0" borderId="1" xfId="19" applyFont="1" applyBorder="1" applyAlignment="1">
      <alignment/>
    </xf>
    <xf numFmtId="164" fontId="3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/>
    </xf>
    <xf numFmtId="169" fontId="1" fillId="0" borderId="5" xfId="0" applyNumberFormat="1" applyFont="1" applyBorder="1" applyAlignment="1">
      <alignment/>
    </xf>
    <xf numFmtId="1" fontId="3" fillId="0" borderId="5" xfId="0" applyNumberFormat="1" applyFont="1" applyBorder="1" applyAlignment="1">
      <alignment/>
    </xf>
    <xf numFmtId="0" fontId="2" fillId="0" borderId="6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workbookViewId="0" topLeftCell="A1">
      <selection activeCell="K2" sqref="K2"/>
    </sheetView>
  </sheetViews>
  <sheetFormatPr defaultColWidth="9.140625" defaultRowHeight="12.75"/>
  <cols>
    <col min="1" max="1" width="35.28125" style="4" customWidth="1"/>
    <col min="2" max="2" width="10.57421875" style="4" customWidth="1"/>
    <col min="3" max="3" width="4.8515625" style="4" customWidth="1"/>
    <col min="4" max="4" width="9.140625" style="4" customWidth="1"/>
    <col min="5" max="5" width="9.7109375" style="4" bestFit="1" customWidth="1"/>
    <col min="6" max="6" width="10.140625" style="4" bestFit="1" customWidth="1"/>
    <col min="7" max="7" width="12.421875" style="4" bestFit="1" customWidth="1"/>
    <col min="8" max="16384" width="9.140625" style="4" customWidth="1"/>
  </cols>
  <sheetData>
    <row r="1" spans="1:5" s="2" customFormat="1" ht="15.75">
      <c r="A1" s="13" t="s">
        <v>2</v>
      </c>
      <c r="B1" s="13"/>
      <c r="C1" s="13"/>
      <c r="D1" s="1"/>
      <c r="E1" s="1"/>
    </row>
    <row r="2" spans="1:5" s="2" customFormat="1" ht="31.5" customHeight="1">
      <c r="A2" s="14" t="s">
        <v>3</v>
      </c>
      <c r="B2" s="15"/>
      <c r="C2" s="16"/>
      <c r="D2" s="1"/>
      <c r="E2" s="1"/>
    </row>
    <row r="3" spans="1:5" s="2" customFormat="1" ht="15.75">
      <c r="A3" s="12" t="s">
        <v>0</v>
      </c>
      <c r="B3" s="12"/>
      <c r="C3" s="12"/>
      <c r="D3" s="1"/>
      <c r="E3" s="1"/>
    </row>
    <row r="4" spans="1:5" s="2" customFormat="1" ht="16.5" thickBot="1">
      <c r="A4" s="20" t="s">
        <v>1</v>
      </c>
      <c r="B4" s="20"/>
      <c r="C4" s="20"/>
      <c r="D4" s="1"/>
      <c r="E4" s="1"/>
    </row>
    <row r="5" spans="1:3" ht="15.75">
      <c r="A5" s="17" t="s">
        <v>4</v>
      </c>
      <c r="B5" s="18">
        <v>0.5</v>
      </c>
      <c r="C5" s="19">
        <f>F*1000/9.8</f>
        <v>51.0204081632653</v>
      </c>
    </row>
    <row r="6" spans="1:3" ht="15.75">
      <c r="A6" s="3" t="s">
        <v>5</v>
      </c>
      <c r="B6" s="5">
        <v>150000</v>
      </c>
      <c r="C6" s="3"/>
    </row>
    <row r="7" spans="1:3" ht="15.75">
      <c r="A7" s="3" t="s">
        <v>15</v>
      </c>
      <c r="B7" s="6">
        <v>0.5</v>
      </c>
      <c r="C7" s="3"/>
    </row>
    <row r="8" spans="1:3" ht="15.75">
      <c r="A8" s="3" t="s">
        <v>6</v>
      </c>
      <c r="B8" s="6">
        <v>0.1</v>
      </c>
      <c r="C8" s="3"/>
    </row>
    <row r="9" spans="1:3" ht="15.75">
      <c r="A9" s="3" t="s">
        <v>7</v>
      </c>
      <c r="B9" s="6">
        <v>0.2</v>
      </c>
      <c r="C9" s="3"/>
    </row>
    <row r="10" spans="1:3" ht="15.75">
      <c r="A10" s="3" t="s">
        <v>8</v>
      </c>
      <c r="B10" s="6">
        <v>5</v>
      </c>
      <c r="C10" s="3"/>
    </row>
    <row r="11" spans="1:3" ht="15.75">
      <c r="A11" s="3" t="s">
        <v>18</v>
      </c>
      <c r="B11" s="6">
        <v>0</v>
      </c>
      <c r="C11" s="3"/>
    </row>
    <row r="12" spans="1:3" ht="15.75">
      <c r="A12" s="3" t="s">
        <v>13</v>
      </c>
      <c r="B12" s="7">
        <f>(tb-te)/L</f>
        <v>0.02</v>
      </c>
      <c r="C12" s="3"/>
    </row>
    <row r="13" spans="1:3" ht="15.75">
      <c r="A13" s="3" t="s">
        <v>14</v>
      </c>
      <c r="B13" s="7">
        <f>-te/(2*m^2*tb^2)+1/(m^2*tb)</f>
        <v>9374.999999999998</v>
      </c>
      <c r="C13" s="3"/>
    </row>
    <row r="14" spans="1:3" ht="15.75">
      <c r="A14" s="3" t="s">
        <v>11</v>
      </c>
      <c r="B14" s="8">
        <f>F*L/(b*tb^2/6)</f>
        <v>749.9999999999999</v>
      </c>
      <c r="C14" s="3"/>
    </row>
    <row r="15" spans="1:3" ht="15.75">
      <c r="A15" s="3" t="s">
        <v>12</v>
      </c>
      <c r="B15" s="9">
        <f>maxs/E</f>
        <v>0.004999999999999999</v>
      </c>
      <c r="C15" s="3"/>
    </row>
    <row r="16" spans="1:3" ht="15.75">
      <c r="A16" s="3" t="s">
        <v>9</v>
      </c>
      <c r="B16" s="10">
        <f>(12*F/(b*E))*(te/(2*m^2*(te+x*m)^2)-1/(m^2*(te+x*m))+cone)</f>
        <v>-0.25</v>
      </c>
      <c r="C16" s="3"/>
    </row>
    <row r="17" spans="1:3" ht="15.75">
      <c r="A17" s="3" t="s">
        <v>10</v>
      </c>
      <c r="B17" s="10">
        <f>(12*F)/(b*E)*((te/(2*m^3))*(1/(te+L*m)-1/(te+x*m))-LN((te+x*m)/(te+L*m))/m^3+c_1*(x-L))</f>
        <v>0.6814718055994524</v>
      </c>
      <c r="C17" s="3"/>
    </row>
    <row r="18" spans="1:3" ht="15.75">
      <c r="A18" s="3" t="s">
        <v>19</v>
      </c>
      <c r="B18" s="10">
        <f>F/defl</f>
        <v>0.73370606955658</v>
      </c>
      <c r="C18" s="3"/>
    </row>
    <row r="19" spans="1:5" ht="15.75">
      <c r="A19" s="3" t="s">
        <v>16</v>
      </c>
      <c r="B19" s="10">
        <f>F*L^3/(3*E*b*tb^3/12)</f>
        <v>0.4166666666666666</v>
      </c>
      <c r="C19" s="3"/>
      <c r="D19" s="2"/>
      <c r="E19" s="2"/>
    </row>
    <row r="20" spans="1:5" ht="15.75">
      <c r="A20" s="3" t="s">
        <v>17</v>
      </c>
      <c r="B20" s="11">
        <f>defl/B19</f>
        <v>1.6355323334386862</v>
      </c>
      <c r="C20" s="3"/>
      <c r="D20" s="2"/>
      <c r="E20" s="2"/>
    </row>
    <row r="21" spans="4:5" ht="15.75">
      <c r="D21" s="2"/>
      <c r="E21" s="2"/>
    </row>
    <row r="22" spans="4:5" ht="15.75">
      <c r="D22" s="2"/>
      <c r="E22" s="2"/>
    </row>
    <row r="23" ht="12.75"/>
    <row r="24" ht="12.75"/>
    <row r="25" ht="12.75"/>
    <row r="26" ht="12.75"/>
    <row r="27" ht="12.75"/>
    <row r="28" ht="12.75"/>
    <row r="29" ht="12.75"/>
  </sheetData>
  <mergeCells count="4">
    <mergeCell ref="A4:C4"/>
    <mergeCell ref="A1:C1"/>
    <mergeCell ref="A2:C2"/>
    <mergeCell ref="A3:C3"/>
  </mergeCells>
  <printOptions/>
  <pageMargins left="0.75" right="0.75" top="1" bottom="1" header="0.5" footer="0.5"/>
  <pageSetup horizontalDpi="200" verticalDpi="200" orientation="portrait" r:id="rId3"/>
  <legacyDrawing r:id="rId2"/>
  <oleObjects>
    <oleObject progId="Equation.DSMT4" shapeId="117974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slocum</dc:creator>
  <cp:keywords/>
  <dc:description/>
  <cp:lastModifiedBy>Alexander Slocum</cp:lastModifiedBy>
  <dcterms:created xsi:type="dcterms:W3CDTF">2000-04-17T17:33:34Z</dcterms:created>
  <dcterms:modified xsi:type="dcterms:W3CDTF">2004-02-16T00:41:38Z</dcterms:modified>
  <cp:category/>
  <cp:version/>
  <cp:contentType/>
  <cp:contentStatus/>
</cp:coreProperties>
</file>