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995" windowHeight="11640" activeTab="0"/>
  </bookViews>
  <sheets>
    <sheet name="Analysis" sheetId="1" r:id="rId1"/>
    <sheet name="Plots" sheetId="2" r:id="rId2"/>
    <sheet name="Data" sheetId="3" r:id="rId3"/>
    <sheet name="ProE Simulation" sheetId="4" r:id="rId4"/>
  </sheets>
  <externalReferences>
    <externalReference r:id="rId7"/>
  </externalReferences>
  <definedNames>
    <definedName name="af">'Analysis'!$C$31</definedName>
    <definedName name="am">'Analysis'!$C$36</definedName>
    <definedName name="aw">'Analysis'!$C$34</definedName>
    <definedName name="cc">'Analysis'!$C$28</definedName>
    <definedName name="da">'Analysis'!$C$46</definedName>
    <definedName name="db">'Analysis'!$C$47</definedName>
    <definedName name="E">'Analysis'!$C$26</definedName>
    <definedName name="F">'Analysis'!$C$30</definedName>
    <definedName name="H">'Analysis'!$C$36</definedName>
    <definedName name="Height">'Analysis'!$C$24</definedName>
    <definedName name="I">'Analysis'!$C$27</definedName>
    <definedName name="L">'Analysis'!$C$22</definedName>
    <definedName name="Linc">'Analysis'!$C$25</definedName>
    <definedName name="M">'Analysis'!$C$35</definedName>
    <definedName name="Ma">'Analysis'!$C$42</definedName>
    <definedName name="Mb">'Analysis'!$C$43</definedName>
    <definedName name="Ra">'Analysis'!$C$40</definedName>
    <definedName name="Rb">'Analysis'!$C$41</definedName>
    <definedName name="ta">'Analysis'!$C$44</definedName>
    <definedName name="tb">'Analysis'!$C$45</definedName>
    <definedName name="W">'Analysis'!$C$35</definedName>
    <definedName name="wa">'Analysis'!$C$32</definedName>
    <definedName name="Width">'Analysis'!$C$23</definedName>
    <definedName name="wL">'Analysis'!$C$33</definedName>
  </definedNames>
  <calcPr fullCalcOnLoad="1"/>
</workbook>
</file>

<file path=xl/sharedStrings.xml><?xml version="1.0" encoding="utf-8"?>
<sst xmlns="http://schemas.openxmlformats.org/spreadsheetml/2006/main" count="93" uniqueCount="65">
  <si>
    <r>
      <t xml:space="preserve">Enters numbers in </t>
    </r>
    <r>
      <rPr>
        <b/>
        <sz val="10"/>
        <rFont val="Times New Roman"/>
        <family val="1"/>
      </rPr>
      <t>BOLD,</t>
    </r>
    <r>
      <rPr>
        <sz val="10"/>
        <rFont val="Times New Roman"/>
        <family val="1"/>
      </rPr>
      <t xml:space="preserve"> Results in </t>
    </r>
    <r>
      <rPr>
        <b/>
        <sz val="10"/>
        <color indexed="10"/>
        <rFont val="Times New Roman"/>
        <family val="1"/>
      </rPr>
      <t>RED</t>
    </r>
  </si>
  <si>
    <t>Point load, F (N)</t>
  </si>
  <si>
    <t>Beam</t>
  </si>
  <si>
    <t>Modulus of elasticity, E (N/mm^2)</t>
  </si>
  <si>
    <t>Length, L (mm)</t>
  </si>
  <si>
    <t>Moment of inertia, I (mm^4)</t>
  </si>
  <si>
    <t>Location of point load, af (mm)</t>
  </si>
  <si>
    <t>Distributed load amplitude, wa, (N/mm)</t>
  </si>
  <si>
    <t>Distributed load amplitude, wL, (N/mm)</t>
  </si>
  <si>
    <t>Starting point of load, aw (mm)</t>
  </si>
  <si>
    <t>Moment load, M (N-mm)</t>
  </si>
  <si>
    <t>Location of moment load, am (mm)</t>
  </si>
  <si>
    <t>Loading</t>
  </si>
  <si>
    <t>Reactions at beam ends</t>
  </si>
  <si>
    <r>
      <t>R</t>
    </r>
    <r>
      <rPr>
        <vertAlign val="subscript"/>
        <sz val="10"/>
        <rFont val="Times New Roman"/>
        <family val="1"/>
      </rPr>
      <t>A</t>
    </r>
    <r>
      <rPr>
        <sz val="10"/>
        <rFont val="Times New Roman"/>
        <family val="1"/>
      </rPr>
      <t>, Ra (N)</t>
    </r>
  </si>
  <si>
    <r>
      <t>R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>, Rb (N)</t>
    </r>
  </si>
  <si>
    <r>
      <t>M</t>
    </r>
    <r>
      <rPr>
        <vertAlign val="subscript"/>
        <sz val="10"/>
        <rFont val="Times New Roman"/>
        <family val="1"/>
      </rPr>
      <t>A</t>
    </r>
    <r>
      <rPr>
        <sz val="10"/>
        <rFont val="Times New Roman"/>
        <family val="1"/>
      </rPr>
      <t>, Ma (N)</t>
    </r>
  </si>
  <si>
    <r>
      <t>M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>, Mb (N-mm)</t>
    </r>
  </si>
  <si>
    <t>Distance along beam, x</t>
  </si>
  <si>
    <t>Length increment, Linc (mm)</t>
  </si>
  <si>
    <t>Shear (N)</t>
  </si>
  <si>
    <t>Moment (N-mm)</t>
  </si>
  <si>
    <t>Stress (Pa)</t>
  </si>
  <si>
    <t>Deflection (microns)</t>
  </si>
  <si>
    <r>
      <t>q</t>
    </r>
    <r>
      <rPr>
        <vertAlign val="subscript"/>
        <sz val="10"/>
        <rFont val="Times New Roman"/>
        <family val="1"/>
      </rPr>
      <t>A</t>
    </r>
    <r>
      <rPr>
        <sz val="10"/>
        <rFont val="Times New Roman"/>
        <family val="1"/>
      </rPr>
      <t>, ta (radians)</t>
    </r>
  </si>
  <si>
    <r>
      <t>q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>, tb (radians)</t>
    </r>
  </si>
  <si>
    <r>
      <t>d</t>
    </r>
    <r>
      <rPr>
        <vertAlign val="subscript"/>
        <sz val="10"/>
        <rFont val="Times New Roman"/>
        <family val="1"/>
      </rPr>
      <t>A</t>
    </r>
    <r>
      <rPr>
        <sz val="10"/>
        <rFont val="Times New Roman"/>
        <family val="1"/>
      </rPr>
      <t>, da (microns)</t>
    </r>
  </si>
  <si>
    <r>
      <t>d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>, db (microns)</t>
    </r>
  </si>
  <si>
    <t>Slope (mrad)</t>
  </si>
  <si>
    <t>To determine deflection of a beam</t>
  </si>
  <si>
    <t>By Alex Slocum, last modified 12/29/03 by Alex Slocum</t>
  </si>
  <si>
    <t>Beam_Fixed_Simply_Supported.xls</t>
  </si>
  <si>
    <t>Instructions</t>
  </si>
  <si>
    <t>Enter total length of beam in mm</t>
  </si>
  <si>
    <t>Enter width of beam in mm</t>
  </si>
  <si>
    <t>Enter height of beam in mm</t>
  </si>
  <si>
    <t>Enter length increment to be used in finite difference calculation</t>
  </si>
  <si>
    <t>Enter elastic modulus in N/mm^2</t>
  </si>
  <si>
    <t>See schematic for definitions of loads and positions</t>
  </si>
  <si>
    <t>Enter amplitude of the point load, in N</t>
  </si>
  <si>
    <t>Enter location of the point load, in mm</t>
  </si>
  <si>
    <t>Enter amplitude of the distributed load near the cantilever end, in N/mm</t>
  </si>
  <si>
    <t>Enter amplitude of the distributed load at the clamped end, in N/mm</t>
  </si>
  <si>
    <t>Enter location where the distributed load starts, in mm</t>
  </si>
  <si>
    <t>Enter amplitude of the applied moment, in N*mm</t>
  </si>
  <si>
    <t>Enter location of the moment load, in mm</t>
  </si>
  <si>
    <t>Reaction force at A</t>
  </si>
  <si>
    <t>Reaction force at B</t>
  </si>
  <si>
    <t>Reaction moment at A</t>
  </si>
  <si>
    <t>Reaction moment at B</t>
  </si>
  <si>
    <t>Rotation at A</t>
  </si>
  <si>
    <t>Rotation at B</t>
  </si>
  <si>
    <t>Deflection at A</t>
  </si>
  <si>
    <t>Deflection at B</t>
  </si>
  <si>
    <t>Values</t>
  </si>
  <si>
    <t>Width, W (mm)</t>
  </si>
  <si>
    <t>Height, H (mm)</t>
  </si>
  <si>
    <t>Distance from farthest fiber to neutral axis, cc (mm)</t>
  </si>
  <si>
    <t>Equations</t>
  </si>
  <si>
    <t>Schematic</t>
  </si>
  <si>
    <t>ProE Mechanica</t>
  </si>
  <si>
    <t>Maximum deflection (microns)</t>
  </si>
  <si>
    <t>Return maximum deflection along the beam in microns</t>
  </si>
  <si>
    <t>Maximum slope (milli radians)</t>
  </si>
  <si>
    <t>Return maximum slope along the beam in milli radians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</si>
</sst>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0.000000"/>
    <numFmt numFmtId="171" formatCode="0.00000"/>
    <numFmt numFmtId="172" formatCode="0.0000"/>
  </numFmts>
  <fonts count="1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Symbol"/>
      <family val="1"/>
    </font>
    <font>
      <vertAlign val="subscript"/>
      <sz val="10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9.25"/>
      <name val="Arial"/>
      <family val="2"/>
    </font>
    <font>
      <b/>
      <sz val="8"/>
      <name val="Arial"/>
      <family val="2"/>
    </font>
    <font>
      <sz val="4.75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4.75"/>
      <name val="Arial"/>
      <family val="0"/>
    </font>
    <font>
      <b/>
      <sz val="5.25"/>
      <name val="Arial"/>
      <family val="0"/>
    </font>
    <font>
      <b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double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69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1" fontId="1" fillId="2" borderId="0" xfId="0" applyNumberFormat="1" applyFont="1" applyFill="1" applyAlignment="1">
      <alignment/>
    </xf>
    <xf numFmtId="168" fontId="1" fillId="2" borderId="0" xfId="0" applyNumberFormat="1" applyFont="1" applyFill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168" fontId="0" fillId="2" borderId="0" xfId="0" applyNumberFormat="1" applyFill="1" applyAlignment="1">
      <alignment/>
    </xf>
    <xf numFmtId="1" fontId="6" fillId="3" borderId="1" xfId="0" applyNumberFormat="1" applyFont="1" applyFill="1" applyBorder="1" applyAlignment="1">
      <alignment/>
    </xf>
    <xf numFmtId="1" fontId="1" fillId="3" borderId="2" xfId="0" applyNumberFormat="1" applyFont="1" applyFill="1" applyBorder="1" applyAlignment="1">
      <alignment/>
    </xf>
    <xf numFmtId="0" fontId="1" fillId="3" borderId="3" xfId="0" applyFont="1" applyFill="1" applyBorder="1" applyAlignment="1">
      <alignment horizontal="left" indent="1"/>
    </xf>
    <xf numFmtId="0" fontId="2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" fontId="7" fillId="3" borderId="2" xfId="0" applyNumberFormat="1" applyFont="1" applyFill="1" applyBorder="1" applyAlignment="1">
      <alignment/>
    </xf>
    <xf numFmtId="1" fontId="1" fillId="3" borderId="5" xfId="0" applyNumberFormat="1" applyFont="1" applyFill="1" applyBorder="1" applyAlignment="1">
      <alignment/>
    </xf>
    <xf numFmtId="1" fontId="8" fillId="3" borderId="2" xfId="0" applyNumberFormat="1" applyFont="1" applyFill="1" applyBorder="1" applyAlignment="1">
      <alignment/>
    </xf>
    <xf numFmtId="1" fontId="8" fillId="3" borderId="6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2" fillId="3" borderId="4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168" fontId="3" fillId="3" borderId="4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172" fontId="3" fillId="3" borderId="4" xfId="0" applyNumberFormat="1" applyFont="1" applyFill="1" applyBorder="1" applyAlignment="1">
      <alignment horizontal="center"/>
    </xf>
    <xf numFmtId="168" fontId="3" fillId="3" borderId="7" xfId="0" applyNumberFormat="1" applyFont="1" applyFill="1" applyBorder="1" applyAlignment="1">
      <alignment horizontal="center"/>
    </xf>
    <xf numFmtId="1" fontId="6" fillId="3" borderId="8" xfId="0" applyNumberFormat="1" applyFont="1" applyFill="1" applyBorder="1" applyAlignment="1">
      <alignment/>
    </xf>
    <xf numFmtId="1" fontId="6" fillId="3" borderId="9" xfId="0" applyNumberFormat="1" applyFont="1" applyFill="1" applyBorder="1" applyAlignment="1">
      <alignment/>
    </xf>
    <xf numFmtId="0" fontId="4" fillId="3" borderId="3" xfId="0" applyFont="1" applyFill="1" applyBorder="1" applyAlignment="1">
      <alignment horizontal="left" indent="1"/>
    </xf>
    <xf numFmtId="0" fontId="4" fillId="3" borderId="10" xfId="0" applyFont="1" applyFill="1" applyBorder="1" applyAlignment="1">
      <alignment horizontal="left" indent="1"/>
    </xf>
    <xf numFmtId="0" fontId="6" fillId="2" borderId="0" xfId="0" applyFont="1" applyFill="1" applyBorder="1" applyAlignment="1">
      <alignment horizontal="center"/>
    </xf>
    <xf numFmtId="1" fontId="6" fillId="3" borderId="11" xfId="0" applyNumberFormat="1" applyFont="1" applyFill="1" applyBorder="1" applyAlignment="1">
      <alignment horizontal="center"/>
    </xf>
    <xf numFmtId="168" fontId="0" fillId="0" borderId="0" xfId="0" applyNumberFormat="1" applyAlignment="1">
      <alignment/>
    </xf>
    <xf numFmtId="168" fontId="3" fillId="0" borderId="4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indent="1"/>
    </xf>
    <xf numFmtId="1" fontId="8" fillId="0" borderId="2" xfId="0" applyNumberFormat="1" applyFont="1" applyFill="1" applyBorder="1" applyAlignment="1">
      <alignment/>
    </xf>
    <xf numFmtId="1" fontId="6" fillId="2" borderId="8" xfId="0" applyNumberFormat="1" applyFont="1" applyFill="1" applyBorder="1" applyAlignment="1">
      <alignment/>
    </xf>
    <xf numFmtId="1" fontId="6" fillId="2" borderId="28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indent="1"/>
    </xf>
    <xf numFmtId="0" fontId="2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1" fontId="6" fillId="2" borderId="9" xfId="0" applyNumberFormat="1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6" fillId="2" borderId="30" xfId="0" applyFont="1" applyFill="1" applyBorder="1" applyAlignment="1">
      <alignment/>
    </xf>
    <xf numFmtId="168" fontId="3" fillId="2" borderId="29" xfId="0" applyNumberFormat="1" applyFont="1" applyFill="1" applyBorder="1" applyAlignment="1">
      <alignment horizontal="center"/>
    </xf>
    <xf numFmtId="0" fontId="16" fillId="2" borderId="4" xfId="0" applyFont="1" applyFill="1" applyBorder="1" applyAlignment="1">
      <alignment/>
    </xf>
    <xf numFmtId="0" fontId="1" fillId="2" borderId="29" xfId="0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left" indent="1"/>
    </xf>
    <xf numFmtId="172" fontId="3" fillId="2" borderId="29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left" indent="1"/>
    </xf>
    <xf numFmtId="168" fontId="3" fillId="2" borderId="3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Deflection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45"/>
          <c:w val="0.884"/>
          <c:h val="0.80825"/>
        </c:manualLayout>
      </c:layout>
      <c:scatterChart>
        <c:scatterStyle val="smooth"/>
        <c:varyColors val="0"/>
        <c:ser>
          <c:idx val="0"/>
          <c:order val="0"/>
          <c:tx>
            <c:strRef>
              <c:f>Data!$F$1</c:f>
              <c:strCache>
                <c:ptCount val="1"/>
                <c:pt idx="0">
                  <c:v>Deflection (microns)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Data!$F$2:$F$102</c:f>
              <c:numCache>
                <c:ptCount val="101"/>
                <c:pt idx="0">
                  <c:v>0</c:v>
                </c:pt>
                <c:pt idx="1">
                  <c:v>-0.10756536458333336</c:v>
                </c:pt>
                <c:pt idx="2">
                  <c:v>-0.2150368055555556</c:v>
                </c:pt>
                <c:pt idx="3">
                  <c:v>-0.3223203993055556</c:v>
                </c:pt>
                <c:pt idx="4">
                  <c:v>-0.4293222222222223</c:v>
                </c:pt>
                <c:pt idx="5">
                  <c:v>-0.5359483506944446</c:v>
                </c:pt>
                <c:pt idx="6">
                  <c:v>-0.6421048611111112</c:v>
                </c:pt>
                <c:pt idx="7">
                  <c:v>-0.7476978298611112</c:v>
                </c:pt>
                <c:pt idx="8">
                  <c:v>-0.8526333333333336</c:v>
                </c:pt>
                <c:pt idx="9">
                  <c:v>-0.956817447916667</c:v>
                </c:pt>
                <c:pt idx="10">
                  <c:v>-1.0601562500000004</c:v>
                </c:pt>
                <c:pt idx="11">
                  <c:v>-1.1625558159722225</c:v>
                </c:pt>
                <c:pt idx="12">
                  <c:v>-1.2639222222222224</c:v>
                </c:pt>
                <c:pt idx="13">
                  <c:v>-1.364161545138889</c:v>
                </c:pt>
                <c:pt idx="14">
                  <c:v>-1.4631798611111115</c:v>
                </c:pt>
                <c:pt idx="15">
                  <c:v>-1.5608832465277782</c:v>
                </c:pt>
                <c:pt idx="16">
                  <c:v>-1.657177777777778</c:v>
                </c:pt>
                <c:pt idx="17">
                  <c:v>-1.7519695312500005</c:v>
                </c:pt>
                <c:pt idx="18">
                  <c:v>-1.8451645833333339</c:v>
                </c:pt>
                <c:pt idx="19">
                  <c:v>-1.9366690104166673</c:v>
                </c:pt>
                <c:pt idx="20">
                  <c:v>-2.0263888888888895</c:v>
                </c:pt>
                <c:pt idx="21">
                  <c:v>-2.1142302951388894</c:v>
                </c:pt>
                <c:pt idx="22">
                  <c:v>-2.200099305555556</c:v>
                </c:pt>
                <c:pt idx="23">
                  <c:v>-2.2839019965277783</c:v>
                </c:pt>
                <c:pt idx="24">
                  <c:v>-2.365544444444445</c:v>
                </c:pt>
                <c:pt idx="25">
                  <c:v>-2.444932725694445</c:v>
                </c:pt>
                <c:pt idx="26">
                  <c:v>-2.521917361111112</c:v>
                </c:pt>
                <c:pt idx="27">
                  <c:v>-2.5963488715277783</c:v>
                </c:pt>
                <c:pt idx="28">
                  <c:v>-2.668133333333334</c:v>
                </c:pt>
                <c:pt idx="29">
                  <c:v>-2.737176822916667</c:v>
                </c:pt>
                <c:pt idx="30">
                  <c:v>-2.8033854166666674</c:v>
                </c:pt>
                <c:pt idx="31">
                  <c:v>-2.8666651909722227</c:v>
                </c:pt>
                <c:pt idx="32">
                  <c:v>-2.926922222222223</c:v>
                </c:pt>
                <c:pt idx="33">
                  <c:v>-2.9840625868055564</c:v>
                </c:pt>
                <c:pt idx="34">
                  <c:v>-3.037992361111112</c:v>
                </c:pt>
                <c:pt idx="35">
                  <c:v>-3.0886176215277787</c:v>
                </c:pt>
                <c:pt idx="36">
                  <c:v>-3.1358444444444453</c:v>
                </c:pt>
                <c:pt idx="37">
                  <c:v>-3.1795789062500006</c:v>
                </c:pt>
                <c:pt idx="38">
                  <c:v>-3.2197270833333347</c:v>
                </c:pt>
                <c:pt idx="39">
                  <c:v>-3.256195052083334</c:v>
                </c:pt>
                <c:pt idx="40">
                  <c:v>-3.2888888888888896</c:v>
                </c:pt>
                <c:pt idx="41">
                  <c:v>-3.3177146701388898</c:v>
                </c:pt>
                <c:pt idx="42">
                  <c:v>-3.3425784722222236</c:v>
                </c:pt>
                <c:pt idx="43">
                  <c:v>-3.3633863715277785</c:v>
                </c:pt>
                <c:pt idx="44">
                  <c:v>-3.3800444444444455</c:v>
                </c:pt>
                <c:pt idx="45">
                  <c:v>-3.3924587673611124</c:v>
                </c:pt>
                <c:pt idx="46">
                  <c:v>-3.400535416666668</c:v>
                </c:pt>
                <c:pt idx="47">
                  <c:v>-3.404180468750001</c:v>
                </c:pt>
                <c:pt idx="48">
                  <c:v>-3.4033000000000007</c:v>
                </c:pt>
                <c:pt idx="49">
                  <c:v>-3.397800086805557</c:v>
                </c:pt>
                <c:pt idx="50">
                  <c:v>-3.387586805555556</c:v>
                </c:pt>
                <c:pt idx="51">
                  <c:v>-3.372585214120371</c:v>
                </c:pt>
                <c:pt idx="52">
                  <c:v>-3.3528000000000007</c:v>
                </c:pt>
                <c:pt idx="53">
                  <c:v>-3.328265017361112</c:v>
                </c:pt>
                <c:pt idx="54">
                  <c:v>-3.2990252314814823</c:v>
                </c:pt>
                <c:pt idx="55">
                  <c:v>-3.2651367187500013</c:v>
                </c:pt>
                <c:pt idx="56">
                  <c:v>-3.226666666666667</c:v>
                </c:pt>
                <c:pt idx="57">
                  <c:v>-3.1836933738425937</c:v>
                </c:pt>
                <c:pt idx="58">
                  <c:v>-3.1363062500000005</c:v>
                </c:pt>
                <c:pt idx="59">
                  <c:v>-3.084605815972224</c:v>
                </c:pt>
                <c:pt idx="60">
                  <c:v>-3.028703703703705</c:v>
                </c:pt>
                <c:pt idx="61">
                  <c:v>-2.968722656250001</c:v>
                </c:pt>
                <c:pt idx="62">
                  <c:v>-2.904796527777779</c:v>
                </c:pt>
                <c:pt idx="63">
                  <c:v>-2.8370702835648163</c:v>
                </c:pt>
                <c:pt idx="64">
                  <c:v>-2.765700000000001</c:v>
                </c:pt>
                <c:pt idx="65">
                  <c:v>-2.6908528645833343</c:v>
                </c:pt>
                <c:pt idx="66">
                  <c:v>-2.612707175925927</c:v>
                </c:pt>
                <c:pt idx="67">
                  <c:v>-2.5314523437500007</c:v>
                </c:pt>
                <c:pt idx="68">
                  <c:v>-2.44728888888889</c:v>
                </c:pt>
                <c:pt idx="69">
                  <c:v>-2.3604284432870384</c:v>
                </c:pt>
                <c:pt idx="70">
                  <c:v>-2.2710937500000004</c:v>
                </c:pt>
                <c:pt idx="71">
                  <c:v>-2.1795186631944454</c:v>
                </c:pt>
                <c:pt idx="72">
                  <c:v>-2.08594814814815</c:v>
                </c:pt>
                <c:pt idx="73">
                  <c:v>-1.9906382812500036</c:v>
                </c:pt>
                <c:pt idx="74">
                  <c:v>-1.89385625</c:v>
                </c:pt>
                <c:pt idx="75">
                  <c:v>-1.7958803530092595</c:v>
                </c:pt>
                <c:pt idx="76">
                  <c:v>-1.6970000000000014</c:v>
                </c:pt>
                <c:pt idx="77">
                  <c:v>-1.5975157118055572</c:v>
                </c:pt>
                <c:pt idx="78">
                  <c:v>-1.4977391203703696</c:v>
                </c:pt>
                <c:pt idx="79">
                  <c:v>-1.397992968750001</c:v>
                </c:pt>
                <c:pt idx="80">
                  <c:v>-1.2986111111111123</c:v>
                </c:pt>
                <c:pt idx="81">
                  <c:v>-1.1999385127314808</c:v>
                </c:pt>
                <c:pt idx="82">
                  <c:v>-1.1023312500000004</c:v>
                </c:pt>
                <c:pt idx="83">
                  <c:v>-1.0061565104166665</c:v>
                </c:pt>
                <c:pt idx="84">
                  <c:v>-0.9117925925925928</c:v>
                </c:pt>
                <c:pt idx="85">
                  <c:v>-0.8196289062500015</c:v>
                </c:pt>
                <c:pt idx="86">
                  <c:v>-0.7300659722222231</c:v>
                </c:pt>
                <c:pt idx="87">
                  <c:v>-0.6435154224537047</c:v>
                </c:pt>
                <c:pt idx="88">
                  <c:v>-0.5604000000000026</c:v>
                </c:pt>
                <c:pt idx="89">
                  <c:v>-0.481153559027777</c:v>
                </c:pt>
                <c:pt idx="90">
                  <c:v>-0.406221064814815</c:v>
                </c:pt>
                <c:pt idx="91">
                  <c:v>-0.33605859375000074</c:v>
                </c:pt>
                <c:pt idx="92">
                  <c:v>-0.27113333333333645</c:v>
                </c:pt>
                <c:pt idx="93">
                  <c:v>-0.2119235821759248</c:v>
                </c:pt>
                <c:pt idx="94">
                  <c:v>-0.15891875000000055</c:v>
                </c:pt>
                <c:pt idx="95">
                  <c:v>-0.11261935763889029</c:v>
                </c:pt>
                <c:pt idx="96">
                  <c:v>-0.07353703703703689</c:v>
                </c:pt>
                <c:pt idx="97">
                  <c:v>-0.042194531249997724</c:v>
                </c:pt>
                <c:pt idx="98">
                  <c:v>-0.019125694444446437</c:v>
                </c:pt>
                <c:pt idx="99">
                  <c:v>-0.004875491898150355</c:v>
                </c:pt>
                <c:pt idx="100">
                  <c:v>1.734723475976807E-15</c:v>
                </c:pt>
              </c:numCache>
            </c:numRef>
          </c:yVal>
          <c:smooth val="1"/>
        </c:ser>
        <c:axId val="61002111"/>
        <c:axId val="12148088"/>
      </c:scatterChart>
      <c:valAx>
        <c:axId val="6100211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from left end of beam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148088"/>
        <c:crosses val="autoZero"/>
        <c:crossBetween val="midCat"/>
        <c:dispUnits/>
        <c:majorUnit val="10"/>
        <c:minorUnit val="5"/>
      </c:valAx>
      <c:valAx>
        <c:axId val="121480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Deflection (mcrons)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0021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Moment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08875"/>
          <c:w val="0.88275"/>
          <c:h val="0.82725"/>
        </c:manualLayout>
      </c:layout>
      <c:scatterChart>
        <c:scatterStyle val="smooth"/>
        <c:varyColors val="0"/>
        <c:ser>
          <c:idx val="3"/>
          <c:order val="0"/>
          <c:tx>
            <c:strRef>
              <c:f>Data!$C$1</c:f>
              <c:strCache>
                <c:ptCount val="1"/>
                <c:pt idx="0">
                  <c:v>Moment (N-mm)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Data!$C$2:$C$102</c:f>
              <c:numCache>
                <c:ptCount val="101"/>
                <c:pt idx="0">
                  <c:v>0</c:v>
                </c:pt>
                <c:pt idx="1">
                  <c:v>8.453125</c:v>
                </c:pt>
                <c:pt idx="2">
                  <c:v>16.90625</c:v>
                </c:pt>
                <c:pt idx="3">
                  <c:v>25.359375</c:v>
                </c:pt>
                <c:pt idx="4">
                  <c:v>33.8125</c:v>
                </c:pt>
                <c:pt idx="5">
                  <c:v>42.265625</c:v>
                </c:pt>
                <c:pt idx="6">
                  <c:v>50.71875</c:v>
                </c:pt>
                <c:pt idx="7">
                  <c:v>59.171875</c:v>
                </c:pt>
                <c:pt idx="8">
                  <c:v>67.625</c:v>
                </c:pt>
                <c:pt idx="9">
                  <c:v>76.078125</c:v>
                </c:pt>
                <c:pt idx="10">
                  <c:v>84.53125</c:v>
                </c:pt>
                <c:pt idx="11">
                  <c:v>92.984375</c:v>
                </c:pt>
                <c:pt idx="12">
                  <c:v>101.4375</c:v>
                </c:pt>
                <c:pt idx="13">
                  <c:v>109.890625</c:v>
                </c:pt>
                <c:pt idx="14">
                  <c:v>118.34375</c:v>
                </c:pt>
                <c:pt idx="15">
                  <c:v>126.796875</c:v>
                </c:pt>
                <c:pt idx="16">
                  <c:v>135.25</c:v>
                </c:pt>
                <c:pt idx="17">
                  <c:v>143.703125</c:v>
                </c:pt>
                <c:pt idx="18">
                  <c:v>152.15625</c:v>
                </c:pt>
                <c:pt idx="19">
                  <c:v>160.609375</c:v>
                </c:pt>
                <c:pt idx="20">
                  <c:v>169.0625</c:v>
                </c:pt>
                <c:pt idx="21">
                  <c:v>177.515625</c:v>
                </c:pt>
                <c:pt idx="22">
                  <c:v>185.96875</c:v>
                </c:pt>
                <c:pt idx="23">
                  <c:v>194.421875</c:v>
                </c:pt>
                <c:pt idx="24">
                  <c:v>202.875</c:v>
                </c:pt>
                <c:pt idx="25">
                  <c:v>211.328125</c:v>
                </c:pt>
                <c:pt idx="26">
                  <c:v>229.78125</c:v>
                </c:pt>
                <c:pt idx="27">
                  <c:v>238.234375</c:v>
                </c:pt>
                <c:pt idx="28">
                  <c:v>246.6875</c:v>
                </c:pt>
                <c:pt idx="29">
                  <c:v>255.140625</c:v>
                </c:pt>
                <c:pt idx="30">
                  <c:v>263.59375</c:v>
                </c:pt>
                <c:pt idx="31">
                  <c:v>272.046875</c:v>
                </c:pt>
                <c:pt idx="32">
                  <c:v>280.5</c:v>
                </c:pt>
                <c:pt idx="33">
                  <c:v>288.953125</c:v>
                </c:pt>
                <c:pt idx="34">
                  <c:v>297.40625</c:v>
                </c:pt>
                <c:pt idx="35">
                  <c:v>305.859375</c:v>
                </c:pt>
                <c:pt idx="36">
                  <c:v>314.3125</c:v>
                </c:pt>
                <c:pt idx="37">
                  <c:v>322.765625</c:v>
                </c:pt>
                <c:pt idx="38">
                  <c:v>331.21875</c:v>
                </c:pt>
                <c:pt idx="39">
                  <c:v>339.671875</c:v>
                </c:pt>
                <c:pt idx="40">
                  <c:v>348.125</c:v>
                </c:pt>
                <c:pt idx="41">
                  <c:v>356.578125</c:v>
                </c:pt>
                <c:pt idx="42">
                  <c:v>365.03125</c:v>
                </c:pt>
                <c:pt idx="43">
                  <c:v>373.484375</c:v>
                </c:pt>
                <c:pt idx="44">
                  <c:v>381.9375</c:v>
                </c:pt>
                <c:pt idx="45">
                  <c:v>390.390625</c:v>
                </c:pt>
                <c:pt idx="46">
                  <c:v>398.84375</c:v>
                </c:pt>
                <c:pt idx="47">
                  <c:v>407.296875</c:v>
                </c:pt>
                <c:pt idx="48">
                  <c:v>415.75</c:v>
                </c:pt>
                <c:pt idx="49">
                  <c:v>424.203125</c:v>
                </c:pt>
                <c:pt idx="50">
                  <c:v>432.65625</c:v>
                </c:pt>
                <c:pt idx="51">
                  <c:v>430.609375</c:v>
                </c:pt>
                <c:pt idx="52">
                  <c:v>427.5625</c:v>
                </c:pt>
                <c:pt idx="53">
                  <c:v>423.515625</c:v>
                </c:pt>
                <c:pt idx="54">
                  <c:v>418.46875</c:v>
                </c:pt>
                <c:pt idx="55">
                  <c:v>412.421875</c:v>
                </c:pt>
                <c:pt idx="56">
                  <c:v>405.375</c:v>
                </c:pt>
                <c:pt idx="57">
                  <c:v>397.328125</c:v>
                </c:pt>
                <c:pt idx="58">
                  <c:v>388.28125</c:v>
                </c:pt>
                <c:pt idx="59">
                  <c:v>378.234375</c:v>
                </c:pt>
                <c:pt idx="60">
                  <c:v>367.1875</c:v>
                </c:pt>
                <c:pt idx="61">
                  <c:v>355.140625</c:v>
                </c:pt>
                <c:pt idx="62">
                  <c:v>342.09375</c:v>
                </c:pt>
                <c:pt idx="63">
                  <c:v>328.046875</c:v>
                </c:pt>
                <c:pt idx="64">
                  <c:v>313</c:v>
                </c:pt>
                <c:pt idx="65">
                  <c:v>296.953125</c:v>
                </c:pt>
                <c:pt idx="66">
                  <c:v>279.90625</c:v>
                </c:pt>
                <c:pt idx="67">
                  <c:v>261.859375</c:v>
                </c:pt>
                <c:pt idx="68">
                  <c:v>242.8125</c:v>
                </c:pt>
                <c:pt idx="69">
                  <c:v>222.765625</c:v>
                </c:pt>
                <c:pt idx="70">
                  <c:v>201.71875</c:v>
                </c:pt>
                <c:pt idx="71">
                  <c:v>179.671875</c:v>
                </c:pt>
                <c:pt idx="72">
                  <c:v>156.625</c:v>
                </c:pt>
                <c:pt idx="73">
                  <c:v>132.578125</c:v>
                </c:pt>
                <c:pt idx="74">
                  <c:v>107.53125</c:v>
                </c:pt>
                <c:pt idx="75">
                  <c:v>81.484375</c:v>
                </c:pt>
                <c:pt idx="76">
                  <c:v>54.4375</c:v>
                </c:pt>
                <c:pt idx="77">
                  <c:v>26.390625</c:v>
                </c:pt>
                <c:pt idx="78">
                  <c:v>-2.65625</c:v>
                </c:pt>
                <c:pt idx="79">
                  <c:v>-32.703125</c:v>
                </c:pt>
                <c:pt idx="80">
                  <c:v>-63.75</c:v>
                </c:pt>
                <c:pt idx="81">
                  <c:v>-95.796875</c:v>
                </c:pt>
                <c:pt idx="82">
                  <c:v>-128.84375</c:v>
                </c:pt>
                <c:pt idx="83">
                  <c:v>-162.890625</c:v>
                </c:pt>
                <c:pt idx="84">
                  <c:v>-197.9375</c:v>
                </c:pt>
                <c:pt idx="85">
                  <c:v>-233.984375</c:v>
                </c:pt>
                <c:pt idx="86">
                  <c:v>-271.03125</c:v>
                </c:pt>
                <c:pt idx="87">
                  <c:v>-309.078125</c:v>
                </c:pt>
                <c:pt idx="88">
                  <c:v>-348.125</c:v>
                </c:pt>
                <c:pt idx="89">
                  <c:v>-388.171875</c:v>
                </c:pt>
                <c:pt idx="90">
                  <c:v>-429.21875</c:v>
                </c:pt>
                <c:pt idx="91">
                  <c:v>-471.265625</c:v>
                </c:pt>
                <c:pt idx="92">
                  <c:v>-514.3125</c:v>
                </c:pt>
                <c:pt idx="93">
                  <c:v>-558.359375</c:v>
                </c:pt>
                <c:pt idx="94">
                  <c:v>-603.40625</c:v>
                </c:pt>
                <c:pt idx="95">
                  <c:v>-649.453125</c:v>
                </c:pt>
                <c:pt idx="96">
                  <c:v>-696.5</c:v>
                </c:pt>
                <c:pt idx="97">
                  <c:v>-744.546875</c:v>
                </c:pt>
                <c:pt idx="98">
                  <c:v>-793.59375</c:v>
                </c:pt>
                <c:pt idx="99">
                  <c:v>-843.640625</c:v>
                </c:pt>
                <c:pt idx="100">
                  <c:v>-894.6875</c:v>
                </c:pt>
              </c:numCache>
            </c:numRef>
          </c:yVal>
          <c:smooth val="1"/>
        </c:ser>
        <c:axId val="42223929"/>
        <c:axId val="44471042"/>
      </c:scatterChart>
      <c:valAx>
        <c:axId val="4222392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from left end of beam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471042"/>
        <c:crosses val="autoZero"/>
        <c:crossBetween val="midCat"/>
        <c:dispUnits/>
        <c:majorUnit val="10"/>
        <c:minorUnit val="5"/>
      </c:valAx>
      <c:valAx>
        <c:axId val="44471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(N-mm)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2239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Slope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09625"/>
          <c:w val="0.88325"/>
          <c:h val="0.80875"/>
        </c:manualLayout>
      </c:layout>
      <c:scatterChart>
        <c:scatterStyle val="smooth"/>
        <c:varyColors val="0"/>
        <c:ser>
          <c:idx val="3"/>
          <c:order val="0"/>
          <c:tx>
            <c:strRef>
              <c:f>Data!$E$1</c:f>
              <c:strCache>
                <c:ptCount val="1"/>
                <c:pt idx="0">
                  <c:v>Slope (mrad)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Data!$E$2:$E$102</c:f>
              <c:numCache>
                <c:ptCount val="101"/>
                <c:pt idx="0">
                  <c:v>-0.10758101851851855</c:v>
                </c:pt>
                <c:pt idx="1">
                  <c:v>-0.10753405671296298</c:v>
                </c:pt>
                <c:pt idx="2">
                  <c:v>-0.10739317129629633</c:v>
                </c:pt>
                <c:pt idx="3">
                  <c:v>-0.10715836226851855</c:v>
                </c:pt>
                <c:pt idx="4">
                  <c:v>-0.10682962962962966</c:v>
                </c:pt>
                <c:pt idx="5">
                  <c:v>-0.10640697337962966</c:v>
                </c:pt>
                <c:pt idx="6">
                  <c:v>-0.10589039351851855</c:v>
                </c:pt>
                <c:pt idx="7">
                  <c:v>-0.10527989004629633</c:v>
                </c:pt>
                <c:pt idx="8">
                  <c:v>-0.104575462962963</c:v>
                </c:pt>
                <c:pt idx="9">
                  <c:v>-0.10377711226851855</c:v>
                </c:pt>
                <c:pt idx="10">
                  <c:v>-0.102884837962963</c:v>
                </c:pt>
                <c:pt idx="11">
                  <c:v>-0.10189864004629633</c:v>
                </c:pt>
                <c:pt idx="12">
                  <c:v>-0.10081851851851854</c:v>
                </c:pt>
                <c:pt idx="13">
                  <c:v>-0.09964447337962966</c:v>
                </c:pt>
                <c:pt idx="14">
                  <c:v>-0.09837650462962964</c:v>
                </c:pt>
                <c:pt idx="15">
                  <c:v>-0.09701461226851855</c:v>
                </c:pt>
                <c:pt idx="16">
                  <c:v>-0.09555879629629632</c:v>
                </c:pt>
                <c:pt idx="17">
                  <c:v>-0.09400905671296297</c:v>
                </c:pt>
                <c:pt idx="18">
                  <c:v>-0.09236539351851854</c:v>
                </c:pt>
                <c:pt idx="19">
                  <c:v>-0.09062780671296299</c:v>
                </c:pt>
                <c:pt idx="20">
                  <c:v>-0.08879629629629632</c:v>
                </c:pt>
                <c:pt idx="21">
                  <c:v>-0.08687086226851853</c:v>
                </c:pt>
                <c:pt idx="22">
                  <c:v>-0.08485150462962966</c:v>
                </c:pt>
                <c:pt idx="23">
                  <c:v>-0.08273822337962966</c:v>
                </c:pt>
                <c:pt idx="24">
                  <c:v>-0.08053101851851854</c:v>
                </c:pt>
                <c:pt idx="25">
                  <c:v>-0.07822989004629632</c:v>
                </c:pt>
                <c:pt idx="26">
                  <c:v>-0.07572372685185189</c:v>
                </c:pt>
                <c:pt idx="27">
                  <c:v>-0.07312364004629632</c:v>
                </c:pt>
                <c:pt idx="28">
                  <c:v>-0.07042962962962966</c:v>
                </c:pt>
                <c:pt idx="29">
                  <c:v>-0.06764169560185188</c:v>
                </c:pt>
                <c:pt idx="30">
                  <c:v>-0.06475983796296299</c:v>
                </c:pt>
                <c:pt idx="31">
                  <c:v>-0.061784056712962984</c:v>
                </c:pt>
                <c:pt idx="32">
                  <c:v>-0.058714351851851865</c:v>
                </c:pt>
                <c:pt idx="33">
                  <c:v>-0.05555072337962965</c:v>
                </c:pt>
                <c:pt idx="34">
                  <c:v>-0.05229317129629631</c:v>
                </c:pt>
                <c:pt idx="35">
                  <c:v>-0.04894169560185187</c:v>
                </c:pt>
                <c:pt idx="36">
                  <c:v>-0.045496296296296306</c:v>
                </c:pt>
                <c:pt idx="37">
                  <c:v>-0.04195697337962964</c:v>
                </c:pt>
                <c:pt idx="38">
                  <c:v>-0.03832372685185186</c:v>
                </c:pt>
                <c:pt idx="39">
                  <c:v>-0.03459655671296298</c:v>
                </c:pt>
                <c:pt idx="40">
                  <c:v>-0.030775462962962973</c:v>
                </c:pt>
                <c:pt idx="41">
                  <c:v>-0.026860445601851867</c:v>
                </c:pt>
                <c:pt idx="42">
                  <c:v>-0.022851504629629642</c:v>
                </c:pt>
                <c:pt idx="43">
                  <c:v>-0.018748640046296308</c:v>
                </c:pt>
                <c:pt idx="44">
                  <c:v>-0.014551851851851864</c:v>
                </c:pt>
                <c:pt idx="45">
                  <c:v>-0.010261140046296312</c:v>
                </c:pt>
                <c:pt idx="46">
                  <c:v>-0.005876504629629637</c:v>
                </c:pt>
                <c:pt idx="47">
                  <c:v>-0.0013979456018518664</c:v>
                </c:pt>
                <c:pt idx="48">
                  <c:v>0.0031745370370370265</c:v>
                </c:pt>
                <c:pt idx="49">
                  <c:v>0.007840943287037029</c:v>
                </c:pt>
                <c:pt idx="50">
                  <c:v>0.01260127314814814</c:v>
                </c:pt>
                <c:pt idx="51">
                  <c:v>0.017398119212962974</c:v>
                </c:pt>
                <c:pt idx="52">
                  <c:v>0.022166666666666647</c:v>
                </c:pt>
                <c:pt idx="53">
                  <c:v>0.026895804398148142</c:v>
                </c:pt>
                <c:pt idx="54">
                  <c:v>0.031574421296296305</c:v>
                </c:pt>
                <c:pt idx="55">
                  <c:v>0.03619140624999998</c:v>
                </c:pt>
                <c:pt idx="56">
                  <c:v>0.04073564814814816</c:v>
                </c:pt>
                <c:pt idx="57">
                  <c:v>0.04519603587962962</c:v>
                </c:pt>
                <c:pt idx="58">
                  <c:v>0.04956145833333333</c:v>
                </c:pt>
                <c:pt idx="59">
                  <c:v>0.05382080439814816</c:v>
                </c:pt>
                <c:pt idx="60">
                  <c:v>0.05796296296296297</c:v>
                </c:pt>
                <c:pt idx="61">
                  <c:v>0.06197682291666666</c:v>
                </c:pt>
                <c:pt idx="62">
                  <c:v>0.06585127314814816</c:v>
                </c:pt>
                <c:pt idx="63">
                  <c:v>0.0695752025462963</c:v>
                </c:pt>
                <c:pt idx="64">
                  <c:v>0.07313750000000001</c:v>
                </c:pt>
                <c:pt idx="65">
                  <c:v>0.07652705439814816</c:v>
                </c:pt>
                <c:pt idx="66">
                  <c:v>0.07973275462962962</c:v>
                </c:pt>
                <c:pt idx="67">
                  <c:v>0.08274348958333336</c:v>
                </c:pt>
                <c:pt idx="68">
                  <c:v>0.08554814814814814</c:v>
                </c:pt>
                <c:pt idx="69">
                  <c:v>0.08813561921296295</c:v>
                </c:pt>
                <c:pt idx="70">
                  <c:v>0.09049479166666667</c:v>
                </c:pt>
                <c:pt idx="71">
                  <c:v>0.09261455439814817</c:v>
                </c:pt>
                <c:pt idx="72">
                  <c:v>0.09448379629629629</c:v>
                </c:pt>
                <c:pt idx="73">
                  <c:v>0.09609140625000002</c:v>
                </c:pt>
                <c:pt idx="74">
                  <c:v>0.09742627314814815</c:v>
                </c:pt>
                <c:pt idx="75">
                  <c:v>0.09847728587962962</c:v>
                </c:pt>
                <c:pt idx="76">
                  <c:v>0.09923333333333335</c:v>
                </c:pt>
                <c:pt idx="77">
                  <c:v>0.09968330439814817</c:v>
                </c:pt>
                <c:pt idx="78">
                  <c:v>0.09981608796296294</c:v>
                </c:pt>
                <c:pt idx="79">
                  <c:v>0.09962057291666669</c:v>
                </c:pt>
                <c:pt idx="80">
                  <c:v>0.09908564814814817</c:v>
                </c:pt>
                <c:pt idx="81">
                  <c:v>0.09820020254629627</c:v>
                </c:pt>
                <c:pt idx="82">
                  <c:v>0.09695312500000003</c:v>
                </c:pt>
                <c:pt idx="83">
                  <c:v>0.09533330439814815</c:v>
                </c:pt>
                <c:pt idx="84">
                  <c:v>0.09332962962962961</c:v>
                </c:pt>
                <c:pt idx="85">
                  <c:v>0.09093098958333336</c:v>
                </c:pt>
                <c:pt idx="86">
                  <c:v>0.08812627314814815</c:v>
                </c:pt>
                <c:pt idx="87">
                  <c:v>0.084904369212963</c:v>
                </c:pt>
                <c:pt idx="88">
                  <c:v>0.08125416666666664</c:v>
                </c:pt>
                <c:pt idx="89">
                  <c:v>0.07716455439814814</c:v>
                </c:pt>
                <c:pt idx="90">
                  <c:v>0.0726244212962963</c:v>
                </c:pt>
                <c:pt idx="91">
                  <c:v>0.06762265625</c:v>
                </c:pt>
                <c:pt idx="92">
                  <c:v>0.06214814814814814</c:v>
                </c:pt>
                <c:pt idx="93">
                  <c:v>0.05618978587962963</c:v>
                </c:pt>
                <c:pt idx="94">
                  <c:v>0.049736458333333324</c:v>
                </c:pt>
                <c:pt idx="95">
                  <c:v>0.04277705439814815</c:v>
                </c:pt>
                <c:pt idx="96">
                  <c:v>0.03530046296296296</c:v>
                </c:pt>
                <c:pt idx="97">
                  <c:v>0.027295572916666677</c:v>
                </c:pt>
                <c:pt idx="98">
                  <c:v>0.018751273148148152</c:v>
                </c:pt>
                <c:pt idx="99">
                  <c:v>0.009656452546296272</c:v>
                </c:pt>
                <c:pt idx="100">
                  <c:v>0</c:v>
                </c:pt>
              </c:numCache>
            </c:numRef>
          </c:yVal>
          <c:smooth val="1"/>
        </c:ser>
        <c:axId val="64695059"/>
        <c:axId val="45384620"/>
      </c:scatterChart>
      <c:valAx>
        <c:axId val="6469505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Distance from left end of beam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384620"/>
        <c:crosses val="autoZero"/>
        <c:crossBetween val="midCat"/>
        <c:dispUnits/>
        <c:majorUnit val="10"/>
        <c:minorUnit val="5"/>
      </c:valAx>
      <c:valAx>
        <c:axId val="453846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Slope (milli radians)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950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Stress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0855"/>
          <c:w val="0.8815"/>
          <c:h val="0.83075"/>
        </c:manualLayout>
      </c:layout>
      <c:scatterChart>
        <c:scatterStyle val="smooth"/>
        <c:varyColors val="0"/>
        <c:ser>
          <c:idx val="3"/>
          <c:order val="0"/>
          <c:tx>
            <c:strRef>
              <c:f>Data!$D$1</c:f>
              <c:strCache>
                <c:ptCount val="1"/>
                <c:pt idx="0">
                  <c:v>Stress (Pa)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Data!$D$2:$D$102</c:f>
              <c:numCache>
                <c:ptCount val="101"/>
                <c:pt idx="0">
                  <c:v>0</c:v>
                </c:pt>
                <c:pt idx="1">
                  <c:v>0.05635416666666667</c:v>
                </c:pt>
                <c:pt idx="2">
                  <c:v>0.11270833333333334</c:v>
                </c:pt>
                <c:pt idx="3">
                  <c:v>0.16906250000000003</c:v>
                </c:pt>
                <c:pt idx="4">
                  <c:v>0.22541666666666668</c:v>
                </c:pt>
                <c:pt idx="5">
                  <c:v>0.28177083333333336</c:v>
                </c:pt>
                <c:pt idx="6">
                  <c:v>0.33812500000000006</c:v>
                </c:pt>
                <c:pt idx="7">
                  <c:v>0.3944791666666667</c:v>
                </c:pt>
                <c:pt idx="8">
                  <c:v>0.45083333333333336</c:v>
                </c:pt>
                <c:pt idx="9">
                  <c:v>0.5071875</c:v>
                </c:pt>
                <c:pt idx="10">
                  <c:v>0.5635416666666667</c:v>
                </c:pt>
                <c:pt idx="11">
                  <c:v>0.6198958333333334</c:v>
                </c:pt>
                <c:pt idx="12">
                  <c:v>0.6762500000000001</c:v>
                </c:pt>
                <c:pt idx="13">
                  <c:v>0.7326041666666667</c:v>
                </c:pt>
                <c:pt idx="14">
                  <c:v>0.7889583333333334</c:v>
                </c:pt>
                <c:pt idx="15">
                  <c:v>0.8453125000000001</c:v>
                </c:pt>
                <c:pt idx="16">
                  <c:v>0.9016666666666667</c:v>
                </c:pt>
                <c:pt idx="17">
                  <c:v>0.9580208333333334</c:v>
                </c:pt>
                <c:pt idx="18">
                  <c:v>1.014375</c:v>
                </c:pt>
                <c:pt idx="19">
                  <c:v>1.0707291666666667</c:v>
                </c:pt>
                <c:pt idx="20">
                  <c:v>1.1270833333333334</c:v>
                </c:pt>
                <c:pt idx="21">
                  <c:v>1.1834375000000001</c:v>
                </c:pt>
                <c:pt idx="22">
                  <c:v>1.2397916666666668</c:v>
                </c:pt>
                <c:pt idx="23">
                  <c:v>1.2961458333333336</c:v>
                </c:pt>
                <c:pt idx="24">
                  <c:v>1.3525000000000003</c:v>
                </c:pt>
                <c:pt idx="25">
                  <c:v>1.4088541666666667</c:v>
                </c:pt>
                <c:pt idx="26">
                  <c:v>1.531875</c:v>
                </c:pt>
                <c:pt idx="27">
                  <c:v>1.5882291666666668</c:v>
                </c:pt>
                <c:pt idx="28">
                  <c:v>1.6445833333333335</c:v>
                </c:pt>
                <c:pt idx="29">
                  <c:v>1.7009375000000002</c:v>
                </c:pt>
                <c:pt idx="30">
                  <c:v>1.757291666666667</c:v>
                </c:pt>
                <c:pt idx="31">
                  <c:v>1.8136458333333336</c:v>
                </c:pt>
                <c:pt idx="32">
                  <c:v>1.8700000000000003</c:v>
                </c:pt>
                <c:pt idx="33">
                  <c:v>1.9263541666666668</c:v>
                </c:pt>
                <c:pt idx="34">
                  <c:v>1.9827083333333335</c:v>
                </c:pt>
                <c:pt idx="35">
                  <c:v>2.0390625000000004</c:v>
                </c:pt>
                <c:pt idx="36">
                  <c:v>2.095416666666667</c:v>
                </c:pt>
                <c:pt idx="37">
                  <c:v>2.1517708333333334</c:v>
                </c:pt>
                <c:pt idx="38">
                  <c:v>2.2081250000000003</c:v>
                </c:pt>
                <c:pt idx="39">
                  <c:v>2.264479166666667</c:v>
                </c:pt>
                <c:pt idx="40">
                  <c:v>2.3208333333333337</c:v>
                </c:pt>
                <c:pt idx="41">
                  <c:v>2.3771875000000002</c:v>
                </c:pt>
                <c:pt idx="42">
                  <c:v>2.433541666666667</c:v>
                </c:pt>
                <c:pt idx="43">
                  <c:v>2.4898958333333336</c:v>
                </c:pt>
                <c:pt idx="44">
                  <c:v>2.54625</c:v>
                </c:pt>
                <c:pt idx="45">
                  <c:v>2.602604166666667</c:v>
                </c:pt>
                <c:pt idx="46">
                  <c:v>2.6589583333333335</c:v>
                </c:pt>
                <c:pt idx="47">
                  <c:v>2.7153125000000005</c:v>
                </c:pt>
                <c:pt idx="48">
                  <c:v>2.771666666666667</c:v>
                </c:pt>
                <c:pt idx="49">
                  <c:v>2.828020833333334</c:v>
                </c:pt>
                <c:pt idx="50">
                  <c:v>2.8843750000000004</c:v>
                </c:pt>
                <c:pt idx="51">
                  <c:v>2.870729166666667</c:v>
                </c:pt>
                <c:pt idx="52">
                  <c:v>2.850416666666667</c:v>
                </c:pt>
                <c:pt idx="53">
                  <c:v>2.8234375000000003</c:v>
                </c:pt>
                <c:pt idx="54">
                  <c:v>2.789791666666667</c:v>
                </c:pt>
                <c:pt idx="55">
                  <c:v>2.749479166666667</c:v>
                </c:pt>
                <c:pt idx="56">
                  <c:v>2.7025</c:v>
                </c:pt>
                <c:pt idx="57">
                  <c:v>2.648854166666667</c:v>
                </c:pt>
                <c:pt idx="58">
                  <c:v>2.588541666666667</c:v>
                </c:pt>
                <c:pt idx="59">
                  <c:v>2.5215625000000004</c:v>
                </c:pt>
                <c:pt idx="60">
                  <c:v>2.447916666666667</c:v>
                </c:pt>
                <c:pt idx="61">
                  <c:v>2.367604166666667</c:v>
                </c:pt>
                <c:pt idx="62">
                  <c:v>2.280625</c:v>
                </c:pt>
                <c:pt idx="63">
                  <c:v>2.186979166666667</c:v>
                </c:pt>
                <c:pt idx="64">
                  <c:v>2.086666666666667</c:v>
                </c:pt>
                <c:pt idx="65">
                  <c:v>1.9796875000000003</c:v>
                </c:pt>
                <c:pt idx="66">
                  <c:v>1.8660416666666668</c:v>
                </c:pt>
                <c:pt idx="67">
                  <c:v>1.745729166666667</c:v>
                </c:pt>
                <c:pt idx="68">
                  <c:v>1.6187500000000001</c:v>
                </c:pt>
                <c:pt idx="69">
                  <c:v>1.485104166666667</c:v>
                </c:pt>
                <c:pt idx="70">
                  <c:v>1.3447916666666668</c:v>
                </c:pt>
                <c:pt idx="71">
                  <c:v>1.1978125000000002</c:v>
                </c:pt>
                <c:pt idx="72">
                  <c:v>1.044166666666667</c:v>
                </c:pt>
                <c:pt idx="73">
                  <c:v>0.8838541666666668</c:v>
                </c:pt>
                <c:pt idx="74">
                  <c:v>0.716875</c:v>
                </c:pt>
                <c:pt idx="75">
                  <c:v>0.5432291666666668</c:v>
                </c:pt>
                <c:pt idx="76">
                  <c:v>0.3629166666666667</c:v>
                </c:pt>
                <c:pt idx="77">
                  <c:v>0.17593750000000002</c:v>
                </c:pt>
                <c:pt idx="78">
                  <c:v>-0.017708333333333336</c:v>
                </c:pt>
                <c:pt idx="79">
                  <c:v>-0.21802083333333336</c:v>
                </c:pt>
                <c:pt idx="80">
                  <c:v>-0.42500000000000004</c:v>
                </c:pt>
                <c:pt idx="81">
                  <c:v>-0.6386458333333335</c:v>
                </c:pt>
                <c:pt idx="82">
                  <c:v>-0.8589583333333335</c:v>
                </c:pt>
                <c:pt idx="83">
                  <c:v>-1.0859375000000002</c:v>
                </c:pt>
                <c:pt idx="84">
                  <c:v>-1.3195833333333336</c:v>
                </c:pt>
                <c:pt idx="85">
                  <c:v>-1.5598958333333335</c:v>
                </c:pt>
                <c:pt idx="86">
                  <c:v>-1.8068750000000002</c:v>
                </c:pt>
                <c:pt idx="87">
                  <c:v>-2.060520833333334</c:v>
                </c:pt>
                <c:pt idx="88">
                  <c:v>-2.3208333333333337</c:v>
                </c:pt>
                <c:pt idx="89">
                  <c:v>-2.5878125000000005</c:v>
                </c:pt>
                <c:pt idx="90">
                  <c:v>-2.8614583333333337</c:v>
                </c:pt>
                <c:pt idx="91">
                  <c:v>-3.1417708333333336</c:v>
                </c:pt>
                <c:pt idx="92">
                  <c:v>-3.4287500000000004</c:v>
                </c:pt>
                <c:pt idx="93">
                  <c:v>-3.722395833333334</c:v>
                </c:pt>
                <c:pt idx="94">
                  <c:v>-4.022708333333334</c:v>
                </c:pt>
                <c:pt idx="95">
                  <c:v>-4.3296875</c:v>
                </c:pt>
                <c:pt idx="96">
                  <c:v>-4.6433333333333335</c:v>
                </c:pt>
                <c:pt idx="97">
                  <c:v>-4.9636458333333335</c:v>
                </c:pt>
                <c:pt idx="98">
                  <c:v>-5.290625</c:v>
                </c:pt>
                <c:pt idx="99">
                  <c:v>-5.624270833333334</c:v>
                </c:pt>
                <c:pt idx="100">
                  <c:v>-5.9645833333333345</c:v>
                </c:pt>
              </c:numCache>
            </c:numRef>
          </c:yVal>
          <c:smooth val="1"/>
        </c:ser>
        <c:axId val="5808397"/>
        <c:axId val="52275574"/>
      </c:scatterChart>
      <c:valAx>
        <c:axId val="580839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from left end of beam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275574"/>
        <c:crosses val="autoZero"/>
        <c:crossBetween val="midCat"/>
        <c:dispUnits/>
        <c:majorUnit val="10"/>
        <c:minorUnit val="5"/>
      </c:valAx>
      <c:valAx>
        <c:axId val="52275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Stress (Pa)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083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Transverse Shear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9"/>
          <c:w val="0.90125"/>
          <c:h val="0.8315"/>
        </c:manualLayout>
      </c:layout>
      <c:scatterChart>
        <c:scatterStyle val="smooth"/>
        <c:varyColors val="0"/>
        <c:ser>
          <c:idx val="3"/>
          <c:order val="0"/>
          <c:tx>
            <c:strRef>
              <c:f>Data!$B$1</c:f>
              <c:strCache>
                <c:ptCount val="1"/>
                <c:pt idx="0">
                  <c:v>Shear (N)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Data!$B$2:$B$102</c:f>
              <c:numCache>
                <c:ptCount val="101"/>
                <c:pt idx="0">
                  <c:v>8.453125</c:v>
                </c:pt>
                <c:pt idx="1">
                  <c:v>8.453125</c:v>
                </c:pt>
                <c:pt idx="2">
                  <c:v>8.453125</c:v>
                </c:pt>
                <c:pt idx="3">
                  <c:v>8.453125</c:v>
                </c:pt>
                <c:pt idx="4">
                  <c:v>8.453125</c:v>
                </c:pt>
                <c:pt idx="5">
                  <c:v>8.453125</c:v>
                </c:pt>
                <c:pt idx="6">
                  <c:v>8.453125</c:v>
                </c:pt>
                <c:pt idx="7">
                  <c:v>8.453125</c:v>
                </c:pt>
                <c:pt idx="8">
                  <c:v>8.453125</c:v>
                </c:pt>
                <c:pt idx="9">
                  <c:v>8.453125</c:v>
                </c:pt>
                <c:pt idx="10">
                  <c:v>8.453125</c:v>
                </c:pt>
                <c:pt idx="11">
                  <c:v>8.453125</c:v>
                </c:pt>
                <c:pt idx="12">
                  <c:v>8.453125</c:v>
                </c:pt>
                <c:pt idx="13">
                  <c:v>8.453125</c:v>
                </c:pt>
                <c:pt idx="14">
                  <c:v>8.453125</c:v>
                </c:pt>
                <c:pt idx="15">
                  <c:v>8.453125</c:v>
                </c:pt>
                <c:pt idx="16">
                  <c:v>8.453125</c:v>
                </c:pt>
                <c:pt idx="17">
                  <c:v>8.453125</c:v>
                </c:pt>
                <c:pt idx="18">
                  <c:v>8.453125</c:v>
                </c:pt>
                <c:pt idx="19">
                  <c:v>8.453125</c:v>
                </c:pt>
                <c:pt idx="20">
                  <c:v>8.453125</c:v>
                </c:pt>
                <c:pt idx="21">
                  <c:v>8.453125</c:v>
                </c:pt>
                <c:pt idx="22">
                  <c:v>8.453125</c:v>
                </c:pt>
                <c:pt idx="23">
                  <c:v>8.453125</c:v>
                </c:pt>
                <c:pt idx="24">
                  <c:v>8.453125</c:v>
                </c:pt>
                <c:pt idx="25">
                  <c:v>8.453125</c:v>
                </c:pt>
                <c:pt idx="26">
                  <c:v>8.453125</c:v>
                </c:pt>
                <c:pt idx="27">
                  <c:v>8.453125</c:v>
                </c:pt>
                <c:pt idx="28">
                  <c:v>8.453125</c:v>
                </c:pt>
                <c:pt idx="29">
                  <c:v>8.453125</c:v>
                </c:pt>
                <c:pt idx="30">
                  <c:v>8.453125</c:v>
                </c:pt>
                <c:pt idx="31">
                  <c:v>8.453125</c:v>
                </c:pt>
                <c:pt idx="32">
                  <c:v>8.453125</c:v>
                </c:pt>
                <c:pt idx="33">
                  <c:v>8.453125</c:v>
                </c:pt>
                <c:pt idx="34">
                  <c:v>8.453125</c:v>
                </c:pt>
                <c:pt idx="35">
                  <c:v>8.453125</c:v>
                </c:pt>
                <c:pt idx="36">
                  <c:v>8.453125</c:v>
                </c:pt>
                <c:pt idx="37">
                  <c:v>8.453125</c:v>
                </c:pt>
                <c:pt idx="38">
                  <c:v>8.453125</c:v>
                </c:pt>
                <c:pt idx="39">
                  <c:v>8.453125</c:v>
                </c:pt>
                <c:pt idx="40">
                  <c:v>8.453125</c:v>
                </c:pt>
                <c:pt idx="41">
                  <c:v>8.453125</c:v>
                </c:pt>
                <c:pt idx="42">
                  <c:v>8.453125</c:v>
                </c:pt>
                <c:pt idx="43">
                  <c:v>8.453125</c:v>
                </c:pt>
                <c:pt idx="44">
                  <c:v>8.453125</c:v>
                </c:pt>
                <c:pt idx="45">
                  <c:v>8.453125</c:v>
                </c:pt>
                <c:pt idx="46">
                  <c:v>8.453125</c:v>
                </c:pt>
                <c:pt idx="47">
                  <c:v>8.453125</c:v>
                </c:pt>
                <c:pt idx="48">
                  <c:v>8.453125</c:v>
                </c:pt>
                <c:pt idx="49">
                  <c:v>8.453125</c:v>
                </c:pt>
                <c:pt idx="50">
                  <c:v>8.453125</c:v>
                </c:pt>
                <c:pt idx="51">
                  <c:v>-2.546875</c:v>
                </c:pt>
                <c:pt idx="52">
                  <c:v>-3.546875</c:v>
                </c:pt>
                <c:pt idx="53">
                  <c:v>-4.546875</c:v>
                </c:pt>
                <c:pt idx="54">
                  <c:v>-5.546875</c:v>
                </c:pt>
                <c:pt idx="55">
                  <c:v>-6.546875</c:v>
                </c:pt>
                <c:pt idx="56">
                  <c:v>-7.546875</c:v>
                </c:pt>
                <c:pt idx="57">
                  <c:v>-8.546875</c:v>
                </c:pt>
                <c:pt idx="58">
                  <c:v>-9.546875</c:v>
                </c:pt>
                <c:pt idx="59">
                  <c:v>-10.546875</c:v>
                </c:pt>
                <c:pt idx="60">
                  <c:v>-11.546875</c:v>
                </c:pt>
                <c:pt idx="61">
                  <c:v>-12.546875</c:v>
                </c:pt>
                <c:pt idx="62">
                  <c:v>-13.546875</c:v>
                </c:pt>
                <c:pt idx="63">
                  <c:v>-14.546875</c:v>
                </c:pt>
                <c:pt idx="64">
                  <c:v>-15.546875</c:v>
                </c:pt>
                <c:pt idx="65">
                  <c:v>-16.546875</c:v>
                </c:pt>
                <c:pt idx="66">
                  <c:v>-17.546875</c:v>
                </c:pt>
                <c:pt idx="67">
                  <c:v>-18.546875</c:v>
                </c:pt>
                <c:pt idx="68">
                  <c:v>-19.546875</c:v>
                </c:pt>
                <c:pt idx="69">
                  <c:v>-20.546875</c:v>
                </c:pt>
                <c:pt idx="70">
                  <c:v>-21.546875</c:v>
                </c:pt>
                <c:pt idx="71">
                  <c:v>-22.546875</c:v>
                </c:pt>
                <c:pt idx="72">
                  <c:v>-23.546875</c:v>
                </c:pt>
                <c:pt idx="73">
                  <c:v>-24.546875</c:v>
                </c:pt>
                <c:pt idx="74">
                  <c:v>-25.546875</c:v>
                </c:pt>
                <c:pt idx="75">
                  <c:v>-26.546875</c:v>
                </c:pt>
                <c:pt idx="76">
                  <c:v>-27.546875</c:v>
                </c:pt>
                <c:pt idx="77">
                  <c:v>-28.546875</c:v>
                </c:pt>
                <c:pt idx="78">
                  <c:v>-29.546875</c:v>
                </c:pt>
                <c:pt idx="79">
                  <c:v>-30.546875</c:v>
                </c:pt>
                <c:pt idx="80">
                  <c:v>-31.546875</c:v>
                </c:pt>
                <c:pt idx="81">
                  <c:v>-32.546875</c:v>
                </c:pt>
                <c:pt idx="82">
                  <c:v>-33.546875</c:v>
                </c:pt>
                <c:pt idx="83">
                  <c:v>-34.546875</c:v>
                </c:pt>
                <c:pt idx="84">
                  <c:v>-35.546875</c:v>
                </c:pt>
                <c:pt idx="85">
                  <c:v>-36.546875</c:v>
                </c:pt>
                <c:pt idx="86">
                  <c:v>-37.546875</c:v>
                </c:pt>
                <c:pt idx="87">
                  <c:v>-38.546875</c:v>
                </c:pt>
                <c:pt idx="88">
                  <c:v>-39.546875</c:v>
                </c:pt>
                <c:pt idx="89">
                  <c:v>-40.546875</c:v>
                </c:pt>
                <c:pt idx="90">
                  <c:v>-41.546875</c:v>
                </c:pt>
                <c:pt idx="91">
                  <c:v>-42.546875</c:v>
                </c:pt>
                <c:pt idx="92">
                  <c:v>-43.546875</c:v>
                </c:pt>
                <c:pt idx="93">
                  <c:v>-44.546875</c:v>
                </c:pt>
                <c:pt idx="94">
                  <c:v>-45.546875</c:v>
                </c:pt>
                <c:pt idx="95">
                  <c:v>-46.546875</c:v>
                </c:pt>
                <c:pt idx="96">
                  <c:v>-47.546875</c:v>
                </c:pt>
                <c:pt idx="97">
                  <c:v>-48.546875</c:v>
                </c:pt>
                <c:pt idx="98">
                  <c:v>-49.546875</c:v>
                </c:pt>
                <c:pt idx="99">
                  <c:v>-50.546875</c:v>
                </c:pt>
                <c:pt idx="100">
                  <c:v>-51.546875</c:v>
                </c:pt>
              </c:numCache>
            </c:numRef>
          </c:yVal>
          <c:smooth val="1"/>
        </c:ser>
        <c:axId val="718119"/>
        <c:axId val="6463072"/>
      </c:scatterChart>
      <c:valAx>
        <c:axId val="71811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from left end of beam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3072"/>
        <c:crosses val="autoZero"/>
        <c:crossBetween val="midCat"/>
        <c:dispUnits/>
        <c:majorUnit val="10"/>
        <c:minorUnit val="5"/>
      </c:valAx>
      <c:valAx>
        <c:axId val="64630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Transverse Shear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181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7</xdr:col>
      <xdr:colOff>19050</xdr:colOff>
      <xdr:row>17</xdr:row>
      <xdr:rowOff>9525</xdr:rowOff>
    </xdr:to>
    <xdr:graphicFrame>
      <xdr:nvGraphicFramePr>
        <xdr:cNvPr id="1" name="Chart 1"/>
        <xdr:cNvGraphicFramePr/>
      </xdr:nvGraphicFramePr>
      <xdr:xfrm>
        <a:off x="600075" y="161925"/>
        <a:ext cx="35528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6</xdr:col>
      <xdr:colOff>581025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590550" y="2914650"/>
        <a:ext cx="35337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1</xdr:row>
      <xdr:rowOff>0</xdr:rowOff>
    </xdr:from>
    <xdr:to>
      <xdr:col>13</xdr:col>
      <xdr:colOff>9525</xdr:colOff>
      <xdr:row>17</xdr:row>
      <xdr:rowOff>0</xdr:rowOff>
    </xdr:to>
    <xdr:graphicFrame>
      <xdr:nvGraphicFramePr>
        <xdr:cNvPr id="3" name="Chart 3"/>
        <xdr:cNvGraphicFramePr/>
      </xdr:nvGraphicFramePr>
      <xdr:xfrm>
        <a:off x="4219575" y="161925"/>
        <a:ext cx="34671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95250</xdr:colOff>
      <xdr:row>17</xdr:row>
      <xdr:rowOff>152400</xdr:rowOff>
    </xdr:from>
    <xdr:to>
      <xdr:col>13</xdr:col>
      <xdr:colOff>9525</xdr:colOff>
      <xdr:row>34</xdr:row>
      <xdr:rowOff>152400</xdr:rowOff>
    </xdr:to>
    <xdr:graphicFrame>
      <xdr:nvGraphicFramePr>
        <xdr:cNvPr id="4" name="Chart 4"/>
        <xdr:cNvGraphicFramePr/>
      </xdr:nvGraphicFramePr>
      <xdr:xfrm>
        <a:off x="4229100" y="2905125"/>
        <a:ext cx="345757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36</xdr:row>
      <xdr:rowOff>0</xdr:rowOff>
    </xdr:from>
    <xdr:to>
      <xdr:col>7</xdr:col>
      <xdr:colOff>0</xdr:colOff>
      <xdr:row>54</xdr:row>
      <xdr:rowOff>0</xdr:rowOff>
    </xdr:to>
    <xdr:graphicFrame>
      <xdr:nvGraphicFramePr>
        <xdr:cNvPr id="5" name="Chart 5"/>
        <xdr:cNvGraphicFramePr/>
      </xdr:nvGraphicFramePr>
      <xdr:xfrm>
        <a:off x="600075" y="5829300"/>
        <a:ext cx="3533775" cy="2914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29</xdr:row>
      <xdr:rowOff>0</xdr:rowOff>
    </xdr:from>
    <xdr:to>
      <xdr:col>9</xdr:col>
      <xdr:colOff>381000</xdr:colOff>
      <xdr:row>60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886325"/>
          <a:ext cx="8372475" cy="506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ueen\2.007\revised_spreadsheet\to%20alex\Beam_simply_suppor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ysis"/>
      <sheetName val="Plots"/>
      <sheetName val="Data"/>
      <sheetName val="ProE Mechan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68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8.140625" style="11" customWidth="1"/>
    <col min="2" max="2" width="43.8515625" style="11" customWidth="1"/>
    <col min="3" max="3" width="9.57421875" style="11" customWidth="1"/>
    <col min="4" max="4" width="57.8515625" style="12" customWidth="1"/>
    <col min="5" max="5" width="10.8515625" style="13" customWidth="1"/>
    <col min="6" max="6" width="10.7109375" style="13" customWidth="1"/>
    <col min="7" max="7" width="16.57421875" style="4" bestFit="1" customWidth="1"/>
    <col min="8" max="16384" width="9.140625" style="1" customWidth="1"/>
  </cols>
  <sheetData>
    <row r="1" ht="13.5" thickBot="1"/>
    <row r="2" spans="2:4" ht="12.75">
      <c r="B2" s="51" t="s">
        <v>31</v>
      </c>
      <c r="C2" s="52"/>
      <c r="D2" s="53"/>
    </row>
    <row r="3" spans="2:4" ht="12.75">
      <c r="B3" s="54" t="s">
        <v>29</v>
      </c>
      <c r="C3" s="55"/>
      <c r="D3" s="56"/>
    </row>
    <row r="4" spans="2:4" ht="12.75">
      <c r="B4" s="54" t="s">
        <v>30</v>
      </c>
      <c r="C4" s="55"/>
      <c r="D4" s="56"/>
    </row>
    <row r="5" spans="2:4" ht="13.5" thickBot="1">
      <c r="B5" s="57" t="s">
        <v>0</v>
      </c>
      <c r="C5" s="58"/>
      <c r="D5" s="59"/>
    </row>
    <row r="6" spans="2:4" ht="12.75">
      <c r="B6" s="14"/>
      <c r="C6" s="38" t="s">
        <v>59</v>
      </c>
      <c r="D6" s="14"/>
    </row>
    <row r="7" spans="2:4" ht="12.75">
      <c r="B7" s="14"/>
      <c r="C7" s="14"/>
      <c r="D7" s="14"/>
    </row>
    <row r="8" spans="2:4" ht="12.75">
      <c r="B8" s="14"/>
      <c r="C8" s="14"/>
      <c r="D8" s="14"/>
    </row>
    <row r="9" spans="2:4" ht="12.75">
      <c r="B9" s="14"/>
      <c r="C9" s="14"/>
      <c r="D9" s="14"/>
    </row>
    <row r="10" spans="2:4" ht="12.75">
      <c r="B10" s="14"/>
      <c r="C10" s="14"/>
      <c r="D10" s="14"/>
    </row>
    <row r="11" spans="2:4" ht="12.75">
      <c r="B11" s="14"/>
      <c r="C11" s="14"/>
      <c r="D11" s="14"/>
    </row>
    <row r="12" spans="2:4" ht="12.75">
      <c r="B12" s="14"/>
      <c r="C12" s="14"/>
      <c r="D12" s="14"/>
    </row>
    <row r="13" spans="2:4" ht="12.75">
      <c r="B13" s="14"/>
      <c r="C13" s="14"/>
      <c r="D13" s="14"/>
    </row>
    <row r="14" spans="2:4" ht="12.75">
      <c r="B14" s="14"/>
      <c r="C14" s="14"/>
      <c r="D14" s="14"/>
    </row>
    <row r="15" spans="2:4" ht="12.75">
      <c r="B15" s="14"/>
      <c r="C15" s="14"/>
      <c r="D15" s="14"/>
    </row>
    <row r="16" spans="2:4" ht="12.75">
      <c r="B16" s="14"/>
      <c r="C16" s="14"/>
      <c r="D16" s="14"/>
    </row>
    <row r="17" spans="2:4" ht="12.75">
      <c r="B17" s="14"/>
      <c r="C17" s="14"/>
      <c r="D17" s="14"/>
    </row>
    <row r="18" spans="2:4" ht="12.75">
      <c r="B18" s="14"/>
      <c r="C18" s="14"/>
      <c r="D18" s="14"/>
    </row>
    <row r="19" spans="2:4" ht="12.75">
      <c r="B19" s="14"/>
      <c r="C19" s="14"/>
      <c r="D19" s="14"/>
    </row>
    <row r="20" spans="2:4" ht="13.5" thickBot="1">
      <c r="B20" s="14"/>
      <c r="C20" s="14"/>
      <c r="D20" s="14"/>
    </row>
    <row r="21" spans="2:4" ht="13.5" thickTop="1">
      <c r="B21" s="34" t="s">
        <v>2</v>
      </c>
      <c r="C21" s="39" t="s">
        <v>54</v>
      </c>
      <c r="D21" s="18" t="s">
        <v>32</v>
      </c>
    </row>
    <row r="22" spans="2:4" ht="12.75">
      <c r="B22" s="20" t="s">
        <v>4</v>
      </c>
      <c r="C22" s="21">
        <v>100</v>
      </c>
      <c r="D22" s="19" t="s">
        <v>33</v>
      </c>
    </row>
    <row r="23" spans="2:4" ht="12.75">
      <c r="B23" s="20" t="s">
        <v>55</v>
      </c>
      <c r="C23" s="21">
        <v>25</v>
      </c>
      <c r="D23" s="19" t="s">
        <v>34</v>
      </c>
    </row>
    <row r="24" spans="2:4" ht="12.75">
      <c r="B24" s="20" t="s">
        <v>56</v>
      </c>
      <c r="C24" s="21">
        <v>6</v>
      </c>
      <c r="D24" s="19" t="s">
        <v>35</v>
      </c>
    </row>
    <row r="25" spans="2:4" ht="12.75">
      <c r="B25" s="20" t="s">
        <v>19</v>
      </c>
      <c r="C25" s="21">
        <f>C22/100</f>
        <v>1</v>
      </c>
      <c r="D25" s="19" t="s">
        <v>36</v>
      </c>
    </row>
    <row r="26" spans="2:6" ht="12.75">
      <c r="B26" s="20" t="s">
        <v>3</v>
      </c>
      <c r="C26" s="21">
        <f>200000</f>
        <v>200000</v>
      </c>
      <c r="D26" s="19" t="s">
        <v>37</v>
      </c>
      <c r="F26" s="17"/>
    </row>
    <row r="27" spans="2:9" ht="12.75">
      <c r="B27" s="20" t="s">
        <v>5</v>
      </c>
      <c r="C27" s="22">
        <f>1/12*Width*Height^3</f>
        <v>449.99999999999994</v>
      </c>
      <c r="D27" s="19"/>
      <c r="I27"/>
    </row>
    <row r="28" spans="2:4" ht="12.75">
      <c r="B28" s="20" t="s">
        <v>57</v>
      </c>
      <c r="C28" s="22">
        <f>Height/2</f>
        <v>3</v>
      </c>
      <c r="D28" s="19"/>
    </row>
    <row r="29" spans="2:4" ht="12.75">
      <c r="B29" s="35" t="s">
        <v>12</v>
      </c>
      <c r="C29" s="28"/>
      <c r="D29" s="23" t="s">
        <v>38</v>
      </c>
    </row>
    <row r="30" spans="2:4" ht="12.75">
      <c r="B30" s="20" t="s">
        <v>1</v>
      </c>
      <c r="C30" s="21">
        <v>10</v>
      </c>
      <c r="D30" s="19" t="s">
        <v>39</v>
      </c>
    </row>
    <row r="31" spans="2:4" ht="12.75">
      <c r="B31" s="20" t="s">
        <v>6</v>
      </c>
      <c r="C31" s="21">
        <v>50</v>
      </c>
      <c r="D31" s="19" t="s">
        <v>40</v>
      </c>
    </row>
    <row r="32" spans="2:4" ht="12.75">
      <c r="B32" s="20" t="s">
        <v>7</v>
      </c>
      <c r="C32" s="21">
        <v>1</v>
      </c>
      <c r="D32" s="19" t="s">
        <v>41</v>
      </c>
    </row>
    <row r="33" spans="2:4" ht="12.75">
      <c r="B33" s="20" t="s">
        <v>8</v>
      </c>
      <c r="C33" s="21">
        <v>1</v>
      </c>
      <c r="D33" s="24" t="s">
        <v>42</v>
      </c>
    </row>
    <row r="34" spans="2:4" ht="12.75">
      <c r="B34" s="20" t="s">
        <v>9</v>
      </c>
      <c r="C34" s="21">
        <v>50</v>
      </c>
      <c r="D34" s="19" t="s">
        <v>43</v>
      </c>
    </row>
    <row r="35" spans="2:4" ht="12.75">
      <c r="B35" s="20" t="s">
        <v>10</v>
      </c>
      <c r="C35" s="21">
        <v>10</v>
      </c>
      <c r="D35" s="24" t="s">
        <v>44</v>
      </c>
    </row>
    <row r="36" spans="2:4" ht="12.75">
      <c r="B36" s="20" t="s">
        <v>11</v>
      </c>
      <c r="C36" s="21">
        <v>25</v>
      </c>
      <c r="D36" s="19" t="s">
        <v>45</v>
      </c>
    </row>
    <row r="37" spans="2:4" ht="12.75">
      <c r="B37" s="60" t="s">
        <v>61</v>
      </c>
      <c r="C37" s="41">
        <f>MIN(Data!F2:F102)</f>
        <v>-3.404180468750001</v>
      </c>
      <c r="D37" s="61" t="s">
        <v>62</v>
      </c>
    </row>
    <row r="38" spans="2:4" ht="12.75">
      <c r="B38" s="60" t="s">
        <v>63</v>
      </c>
      <c r="C38" s="41">
        <f>MIN(Data!E2:E102)</f>
        <v>-0.10758101851851855</v>
      </c>
      <c r="D38" s="61" t="s">
        <v>64</v>
      </c>
    </row>
    <row r="39" spans="2:4" ht="12.75">
      <c r="B39" s="35" t="s">
        <v>13</v>
      </c>
      <c r="C39" s="29"/>
      <c r="D39" s="19"/>
    </row>
    <row r="40" spans="2:4" ht="14.25">
      <c r="B40" s="20" t="s">
        <v>14</v>
      </c>
      <c r="C40" s="30">
        <f>F*(L-af)^2*(2*L+af)/(2*L^3)+(L-aw)^3*(wa*(3*L+aw)+(wL-wa)*(4*L+aw)/5)/(8*L^3)-3*M*(L^2-am^2)/(2*L^3)</f>
        <v>8.453125</v>
      </c>
      <c r="D40" s="25" t="s">
        <v>46</v>
      </c>
    </row>
    <row r="41" spans="2:4" ht="14.25">
      <c r="B41" s="20" t="s">
        <v>15</v>
      </c>
      <c r="C41" s="30">
        <f>F*af*(3*L^2-af^2)/(2*L^3)+(wL+wa)*(L-aw)/2-(L-aw)^3*(wa*(3*L+aw)+(wL-wa)*(4*L+aw)/5)/(8*L^3)+3*M*(L^2-am^2)/(2*L^3)</f>
        <v>51.546875</v>
      </c>
      <c r="D41" s="25" t="s">
        <v>47</v>
      </c>
    </row>
    <row r="42" spans="2:4" ht="14.25">
      <c r="B42" s="20" t="s">
        <v>16</v>
      </c>
      <c r="C42" s="30">
        <v>0</v>
      </c>
      <c r="D42" s="25" t="s">
        <v>48</v>
      </c>
    </row>
    <row r="43" spans="2:4" ht="14.25">
      <c r="B43" s="20" t="s">
        <v>17</v>
      </c>
      <c r="C43" s="31">
        <f>-F*af*(L^2-af^2)/(2*L^2)+(L-aw)^3*(wa*(3*L-aw)+(wL-wa)*(4*L+aw)/5)/(8*L^2)-(L-aw)^2*(wa+(wL-wa)/3)/2+M*(3*am^2-L^2)/(2*L^2)</f>
        <v>-1050.9375</v>
      </c>
      <c r="D43" s="25" t="s">
        <v>49</v>
      </c>
    </row>
    <row r="44" spans="2:4" ht="14.25">
      <c r="B44" s="36" t="s">
        <v>24</v>
      </c>
      <c r="C44" s="32">
        <f>-F*af*(L-af)^2/(4*E*I*L)-(L-aw)^3*(wa*(L+3*aw)+(wL-wa)*(2*L+3*aw)/5)/(48*E*I*L)+M*(L-am)*(3*am-L)/(4*E*I*L)</f>
        <v>-0.00010758101851851855</v>
      </c>
      <c r="D44" s="25" t="s">
        <v>50</v>
      </c>
    </row>
    <row r="45" spans="2:4" ht="14.25">
      <c r="B45" s="36" t="s">
        <v>25</v>
      </c>
      <c r="C45" s="30">
        <v>0</v>
      </c>
      <c r="D45" s="25" t="s">
        <v>51</v>
      </c>
    </row>
    <row r="46" spans="2:4" ht="14.25">
      <c r="B46" s="36" t="s">
        <v>26</v>
      </c>
      <c r="C46" s="30">
        <v>0</v>
      </c>
      <c r="D46" s="25" t="s">
        <v>52</v>
      </c>
    </row>
    <row r="47" spans="2:4" ht="15" thickBot="1">
      <c r="B47" s="37" t="s">
        <v>27</v>
      </c>
      <c r="C47" s="33">
        <v>0</v>
      </c>
      <c r="D47" s="26" t="s">
        <v>53</v>
      </c>
    </row>
    <row r="48" spans="4:7" ht="13.5" thickTop="1">
      <c r="D48" s="11"/>
      <c r="E48" s="11"/>
      <c r="F48" s="11"/>
      <c r="G48" s="1"/>
    </row>
    <row r="49" spans="2:7" ht="12.75">
      <c r="B49" s="27" t="s">
        <v>58</v>
      </c>
      <c r="D49" s="11"/>
      <c r="E49" s="11"/>
      <c r="F49" s="11"/>
      <c r="G49" s="1"/>
    </row>
    <row r="50" spans="2:7" ht="12.75">
      <c r="B50" s="42"/>
      <c r="C50" s="43"/>
      <c r="D50" s="43"/>
      <c r="E50" s="44"/>
      <c r="F50" s="11"/>
      <c r="G50" s="1"/>
    </row>
    <row r="51" spans="2:7" ht="12.75">
      <c r="B51" s="45"/>
      <c r="C51" s="46"/>
      <c r="D51" s="46"/>
      <c r="E51" s="47"/>
      <c r="F51" s="11"/>
      <c r="G51" s="1"/>
    </row>
    <row r="52" spans="2:7" ht="12.75">
      <c r="B52" s="45"/>
      <c r="C52" s="46"/>
      <c r="D52" s="46"/>
      <c r="E52" s="47"/>
      <c r="F52" s="11"/>
      <c r="G52" s="1"/>
    </row>
    <row r="53" spans="2:7" ht="12.75">
      <c r="B53" s="45"/>
      <c r="C53" s="46"/>
      <c r="D53" s="46"/>
      <c r="E53" s="47"/>
      <c r="F53" s="11"/>
      <c r="G53" s="1"/>
    </row>
    <row r="54" spans="2:7" ht="12.75">
      <c r="B54" s="45"/>
      <c r="C54" s="46"/>
      <c r="D54" s="46"/>
      <c r="E54" s="47"/>
      <c r="F54" s="11"/>
      <c r="G54" s="1"/>
    </row>
    <row r="55" spans="2:7" ht="12.75">
      <c r="B55" s="45"/>
      <c r="C55" s="46"/>
      <c r="D55" s="46"/>
      <c r="E55" s="47"/>
      <c r="F55" s="11"/>
      <c r="G55" s="1"/>
    </row>
    <row r="56" spans="2:7" ht="12.75">
      <c r="B56" s="45"/>
      <c r="C56" s="46"/>
      <c r="D56" s="46"/>
      <c r="E56" s="47"/>
      <c r="F56" s="11"/>
      <c r="G56" s="1"/>
    </row>
    <row r="57" spans="2:7" ht="12.75">
      <c r="B57" s="45"/>
      <c r="C57" s="46"/>
      <c r="D57" s="46"/>
      <c r="E57" s="47"/>
      <c r="F57" s="11"/>
      <c r="G57" s="1"/>
    </row>
    <row r="58" spans="2:7" ht="12.75">
      <c r="B58" s="45"/>
      <c r="C58" s="46"/>
      <c r="D58" s="46"/>
      <c r="E58" s="47"/>
      <c r="F58" s="11"/>
      <c r="G58" s="1"/>
    </row>
    <row r="59" spans="2:7" ht="12.75">
      <c r="B59" s="45"/>
      <c r="C59" s="46"/>
      <c r="D59" s="46"/>
      <c r="E59" s="47"/>
      <c r="F59" s="11"/>
      <c r="G59" s="1"/>
    </row>
    <row r="60" spans="2:7" ht="12.75">
      <c r="B60" s="45"/>
      <c r="C60" s="46"/>
      <c r="D60" s="46"/>
      <c r="E60" s="47"/>
      <c r="F60" s="11"/>
      <c r="G60" s="1"/>
    </row>
    <row r="61" spans="2:7" ht="12.75">
      <c r="B61" s="45"/>
      <c r="C61" s="46"/>
      <c r="D61" s="46"/>
      <c r="E61" s="47"/>
      <c r="F61" s="11"/>
      <c r="G61" s="1"/>
    </row>
    <row r="62" spans="2:7" ht="12.75">
      <c r="B62" s="45"/>
      <c r="C62" s="46"/>
      <c r="D62" s="46"/>
      <c r="E62" s="47"/>
      <c r="F62" s="11"/>
      <c r="G62" s="1"/>
    </row>
    <row r="63" spans="2:7" ht="12.75">
      <c r="B63" s="45"/>
      <c r="C63" s="46"/>
      <c r="D63" s="46"/>
      <c r="E63" s="47"/>
      <c r="F63" s="11"/>
      <c r="G63" s="1"/>
    </row>
    <row r="64" spans="2:7" ht="12.75">
      <c r="B64" s="45"/>
      <c r="C64" s="46"/>
      <c r="D64" s="46"/>
      <c r="E64" s="47"/>
      <c r="F64" s="11"/>
      <c r="G64" s="1"/>
    </row>
    <row r="65" spans="2:7" ht="12.75">
      <c r="B65" s="45"/>
      <c r="C65" s="46"/>
      <c r="D65" s="46"/>
      <c r="E65" s="47"/>
      <c r="F65" s="11"/>
      <c r="G65" s="1"/>
    </row>
    <row r="66" spans="2:7" ht="12.75">
      <c r="B66" s="45"/>
      <c r="C66" s="46"/>
      <c r="D66" s="46"/>
      <c r="E66" s="47"/>
      <c r="F66" s="11"/>
      <c r="G66" s="1"/>
    </row>
    <row r="67" spans="2:7" ht="12.75">
      <c r="B67" s="45"/>
      <c r="C67" s="46"/>
      <c r="D67" s="46"/>
      <c r="E67" s="47"/>
      <c r="F67" s="11"/>
      <c r="G67" s="1"/>
    </row>
    <row r="68" spans="2:7" ht="12.75">
      <c r="B68" s="45"/>
      <c r="C68" s="46"/>
      <c r="D68" s="46"/>
      <c r="E68" s="47"/>
      <c r="F68" s="11"/>
      <c r="G68" s="1"/>
    </row>
    <row r="69" spans="2:7" ht="12.75">
      <c r="B69" s="45"/>
      <c r="C69" s="46"/>
      <c r="D69" s="46"/>
      <c r="E69" s="47"/>
      <c r="F69" s="11"/>
      <c r="G69" s="1"/>
    </row>
    <row r="70" spans="2:7" ht="12.75">
      <c r="B70" s="45"/>
      <c r="C70" s="46"/>
      <c r="D70" s="46"/>
      <c r="E70" s="47"/>
      <c r="F70" s="11"/>
      <c r="G70" s="1"/>
    </row>
    <row r="71" spans="2:7" ht="12.75">
      <c r="B71" s="45"/>
      <c r="C71" s="46"/>
      <c r="D71" s="46"/>
      <c r="E71" s="47"/>
      <c r="F71" s="11"/>
      <c r="G71" s="1"/>
    </row>
    <row r="72" spans="2:7" ht="12.75">
      <c r="B72" s="45"/>
      <c r="C72" s="46"/>
      <c r="D72" s="46"/>
      <c r="E72" s="47"/>
      <c r="F72" s="11"/>
      <c r="G72" s="1"/>
    </row>
    <row r="73" spans="2:7" ht="12.75">
      <c r="B73" s="45"/>
      <c r="C73" s="46"/>
      <c r="D73" s="46"/>
      <c r="E73" s="47"/>
      <c r="F73" s="11"/>
      <c r="G73" s="1"/>
    </row>
    <row r="74" spans="2:7" ht="12.75">
      <c r="B74" s="45"/>
      <c r="C74" s="46"/>
      <c r="D74" s="46"/>
      <c r="E74" s="47"/>
      <c r="F74" s="11"/>
      <c r="G74" s="1"/>
    </row>
    <row r="75" spans="2:7" ht="12.75">
      <c r="B75" s="45"/>
      <c r="C75" s="46"/>
      <c r="D75" s="46"/>
      <c r="E75" s="47"/>
      <c r="F75" s="11"/>
      <c r="G75" s="1"/>
    </row>
    <row r="76" spans="2:7" ht="12.75">
      <c r="B76" s="45"/>
      <c r="C76" s="46"/>
      <c r="D76" s="46"/>
      <c r="E76" s="47"/>
      <c r="F76" s="11"/>
      <c r="G76" s="1"/>
    </row>
    <row r="77" spans="2:7" ht="12.75">
      <c r="B77" s="45"/>
      <c r="C77" s="46"/>
      <c r="D77" s="46"/>
      <c r="E77" s="47"/>
      <c r="F77" s="11"/>
      <c r="G77" s="1"/>
    </row>
    <row r="78" spans="2:7" ht="12.75">
      <c r="B78" s="45"/>
      <c r="C78" s="46"/>
      <c r="D78" s="46"/>
      <c r="E78" s="47"/>
      <c r="F78" s="11"/>
      <c r="G78" s="1"/>
    </row>
    <row r="79" spans="2:7" ht="12.75">
      <c r="B79" s="45"/>
      <c r="C79" s="46"/>
      <c r="D79" s="46"/>
      <c r="E79" s="47"/>
      <c r="F79" s="11"/>
      <c r="G79" s="1"/>
    </row>
    <row r="80" spans="2:7" ht="12.75">
      <c r="B80" s="45"/>
      <c r="C80" s="46"/>
      <c r="D80" s="46"/>
      <c r="E80" s="47"/>
      <c r="F80" s="11"/>
      <c r="G80" s="1"/>
    </row>
    <row r="81" spans="2:7" ht="12.75">
      <c r="B81" s="45"/>
      <c r="C81" s="46"/>
      <c r="D81" s="46"/>
      <c r="E81" s="47"/>
      <c r="F81" s="11"/>
      <c r="G81" s="1"/>
    </row>
    <row r="82" spans="2:7" ht="12.75">
      <c r="B82" s="45"/>
      <c r="C82" s="46"/>
      <c r="D82" s="46"/>
      <c r="E82" s="47"/>
      <c r="F82" s="11"/>
      <c r="G82" s="1"/>
    </row>
    <row r="83" spans="2:7" ht="12.75">
      <c r="B83" s="45"/>
      <c r="C83" s="46"/>
      <c r="D83" s="46"/>
      <c r="E83" s="47"/>
      <c r="F83" s="11"/>
      <c r="G83" s="1"/>
    </row>
    <row r="84" spans="2:7" ht="12.75">
      <c r="B84" s="48"/>
      <c r="C84" s="49"/>
      <c r="D84" s="49"/>
      <c r="E84" s="50"/>
      <c r="F84" s="11"/>
      <c r="G84" s="1"/>
    </row>
    <row r="85" spans="4:7" ht="12.75">
      <c r="D85" s="11"/>
      <c r="E85" s="11"/>
      <c r="F85" s="11"/>
      <c r="G85" s="1"/>
    </row>
    <row r="86" spans="4:7" ht="12.75">
      <c r="D86" s="11"/>
      <c r="E86" s="11"/>
      <c r="F86" s="11"/>
      <c r="G86" s="1"/>
    </row>
    <row r="87" spans="4:7" ht="12.75">
      <c r="D87" s="11"/>
      <c r="E87" s="11"/>
      <c r="F87" s="11"/>
      <c r="G87" s="1"/>
    </row>
    <row r="88" spans="4:7" ht="12.75">
      <c r="D88" s="11"/>
      <c r="E88" s="11"/>
      <c r="F88" s="11"/>
      <c r="G88" s="1"/>
    </row>
    <row r="89" spans="4:7" ht="12.75">
      <c r="D89" s="11"/>
      <c r="E89" s="11"/>
      <c r="F89" s="11"/>
      <c r="G89" s="1"/>
    </row>
    <row r="90" spans="4:7" ht="12.75">
      <c r="D90" s="11"/>
      <c r="E90" s="11"/>
      <c r="F90" s="11"/>
      <c r="G90" s="1"/>
    </row>
    <row r="91" spans="4:7" ht="12.75">
      <c r="D91" s="11"/>
      <c r="E91" s="11"/>
      <c r="F91" s="11"/>
      <c r="G91" s="1"/>
    </row>
    <row r="92" spans="4:7" ht="12.75">
      <c r="D92" s="11"/>
      <c r="E92" s="11"/>
      <c r="F92" s="11"/>
      <c r="G92" s="1"/>
    </row>
    <row r="93" spans="4:7" ht="12.75">
      <c r="D93" s="11"/>
      <c r="E93" s="11"/>
      <c r="F93" s="11"/>
      <c r="G93" s="1"/>
    </row>
    <row r="94" spans="4:7" ht="12.75">
      <c r="D94" s="11"/>
      <c r="E94" s="11"/>
      <c r="F94" s="11"/>
      <c r="G94" s="1"/>
    </row>
    <row r="95" spans="4:7" ht="12.75">
      <c r="D95" s="11"/>
      <c r="E95" s="11"/>
      <c r="F95" s="11"/>
      <c r="G95" s="1"/>
    </row>
    <row r="96" spans="4:7" ht="12.75">
      <c r="D96" s="11"/>
      <c r="E96" s="11"/>
      <c r="F96" s="11"/>
      <c r="G96" s="1"/>
    </row>
    <row r="97" spans="4:7" ht="12.75">
      <c r="D97" s="11"/>
      <c r="E97" s="11"/>
      <c r="F97" s="11"/>
      <c r="G97" s="1"/>
    </row>
    <row r="98" spans="4:7" ht="12.75">
      <c r="D98" s="11"/>
      <c r="E98" s="11"/>
      <c r="F98" s="11"/>
      <c r="G98" s="1"/>
    </row>
    <row r="99" spans="4:7" ht="12.75">
      <c r="D99" s="11"/>
      <c r="E99" s="11"/>
      <c r="F99" s="11"/>
      <c r="G99" s="1"/>
    </row>
    <row r="100" spans="4:7" ht="12.75">
      <c r="D100" s="11"/>
      <c r="E100" s="11"/>
      <c r="F100" s="11"/>
      <c r="G100" s="1"/>
    </row>
    <row r="101" spans="4:7" ht="12.75">
      <c r="D101" s="11"/>
      <c r="E101" s="11"/>
      <c r="F101" s="11"/>
      <c r="G101" s="1"/>
    </row>
    <row r="102" spans="4:7" ht="12.75">
      <c r="D102" s="11"/>
      <c r="E102" s="11"/>
      <c r="F102" s="11"/>
      <c r="G102" s="1"/>
    </row>
    <row r="103" spans="4:7" ht="12.75">
      <c r="D103" s="11"/>
      <c r="E103" s="11"/>
      <c r="F103" s="11"/>
      <c r="G103" s="1"/>
    </row>
    <row r="104" spans="4:7" ht="12.75">
      <c r="D104" s="11"/>
      <c r="E104" s="11"/>
      <c r="F104" s="11"/>
      <c r="G104" s="1"/>
    </row>
    <row r="105" spans="4:7" ht="12.75">
      <c r="D105" s="11"/>
      <c r="E105" s="11"/>
      <c r="F105" s="11"/>
      <c r="G105" s="1"/>
    </row>
    <row r="106" spans="4:7" ht="12.75">
      <c r="D106" s="11"/>
      <c r="E106" s="11"/>
      <c r="F106" s="11"/>
      <c r="G106" s="1"/>
    </row>
    <row r="107" spans="4:7" ht="12.75">
      <c r="D107" s="11"/>
      <c r="E107" s="11"/>
      <c r="F107" s="11"/>
      <c r="G107" s="1"/>
    </row>
    <row r="108" spans="4:7" ht="12.75">
      <c r="D108" s="11"/>
      <c r="E108" s="11"/>
      <c r="F108" s="11"/>
      <c r="G108" s="1"/>
    </row>
    <row r="109" spans="4:7" ht="12.75">
      <c r="D109" s="11"/>
      <c r="E109" s="11"/>
      <c r="F109" s="11"/>
      <c r="G109" s="1"/>
    </row>
    <row r="110" spans="4:7" ht="12.75">
      <c r="D110" s="11"/>
      <c r="E110" s="11"/>
      <c r="F110" s="11"/>
      <c r="G110" s="1"/>
    </row>
    <row r="111" spans="4:7" ht="12.75">
      <c r="D111" s="11"/>
      <c r="E111" s="11"/>
      <c r="F111" s="11"/>
      <c r="G111" s="1"/>
    </row>
    <row r="112" spans="4:7" ht="12.75">
      <c r="D112" s="11"/>
      <c r="E112" s="11"/>
      <c r="F112" s="11"/>
      <c r="G112" s="1"/>
    </row>
    <row r="113" spans="4:7" ht="12.75">
      <c r="D113" s="11"/>
      <c r="E113" s="11"/>
      <c r="F113" s="11"/>
      <c r="G113" s="1"/>
    </row>
    <row r="114" spans="4:7" ht="12.75">
      <c r="D114" s="11"/>
      <c r="E114" s="11"/>
      <c r="F114" s="11"/>
      <c r="G114" s="1"/>
    </row>
    <row r="115" spans="4:7" ht="12.75">
      <c r="D115" s="11"/>
      <c r="E115" s="11"/>
      <c r="F115" s="11"/>
      <c r="G115" s="1"/>
    </row>
    <row r="116" spans="4:7" ht="12.75">
      <c r="D116" s="11"/>
      <c r="E116" s="11"/>
      <c r="F116" s="11"/>
      <c r="G116" s="1"/>
    </row>
    <row r="117" spans="4:7" ht="12.75">
      <c r="D117" s="11"/>
      <c r="E117" s="11"/>
      <c r="F117" s="11"/>
      <c r="G117" s="1"/>
    </row>
    <row r="118" spans="4:7" ht="12.75">
      <c r="D118" s="11"/>
      <c r="E118" s="11"/>
      <c r="F118" s="11"/>
      <c r="G118" s="1"/>
    </row>
    <row r="119" spans="4:7" ht="12.75">
      <c r="D119" s="11"/>
      <c r="E119" s="11"/>
      <c r="F119" s="11"/>
      <c r="G119" s="1"/>
    </row>
    <row r="120" spans="4:7" ht="12.75">
      <c r="D120" s="11"/>
      <c r="E120" s="11"/>
      <c r="F120" s="11"/>
      <c r="G120" s="1"/>
    </row>
    <row r="121" spans="4:7" ht="12.75">
      <c r="D121" s="11"/>
      <c r="E121" s="11"/>
      <c r="F121" s="11"/>
      <c r="G121" s="1"/>
    </row>
    <row r="122" spans="4:14" ht="12.75">
      <c r="D122" s="11"/>
      <c r="E122" s="11"/>
      <c r="F122" s="11"/>
      <c r="G122" s="1"/>
      <c r="N122"/>
    </row>
    <row r="123" spans="4:7" ht="12.75">
      <c r="D123" s="11"/>
      <c r="E123" s="11"/>
      <c r="F123" s="11"/>
      <c r="G123" s="1"/>
    </row>
    <row r="124" spans="4:7" ht="12.75">
      <c r="D124" s="11"/>
      <c r="E124" s="11"/>
      <c r="F124" s="11"/>
      <c r="G124" s="1"/>
    </row>
    <row r="125" spans="4:7" ht="12.75">
      <c r="D125" s="11"/>
      <c r="E125" s="11"/>
      <c r="F125" s="11"/>
      <c r="G125" s="1"/>
    </row>
    <row r="126" spans="4:7" ht="12.75">
      <c r="D126" s="11"/>
      <c r="E126" s="11"/>
      <c r="F126" s="11"/>
      <c r="G126" s="1"/>
    </row>
    <row r="127" spans="4:7" ht="12.75">
      <c r="D127" s="11"/>
      <c r="E127" s="11"/>
      <c r="F127" s="11"/>
      <c r="G127" s="1"/>
    </row>
    <row r="128" spans="4:7" ht="12.75">
      <c r="D128" s="11"/>
      <c r="E128" s="11"/>
      <c r="F128" s="11"/>
      <c r="G128" s="1"/>
    </row>
    <row r="129" spans="4:7" ht="12.75">
      <c r="D129" s="11"/>
      <c r="E129" s="11"/>
      <c r="F129" s="11"/>
      <c r="G129" s="1"/>
    </row>
    <row r="130" spans="4:7" ht="12.75">
      <c r="D130" s="11"/>
      <c r="E130" s="11"/>
      <c r="F130" s="11"/>
      <c r="G130" s="1"/>
    </row>
    <row r="131" spans="4:7" ht="12.75">
      <c r="D131" s="11"/>
      <c r="E131" s="11"/>
      <c r="F131" s="11"/>
      <c r="G131" s="1"/>
    </row>
    <row r="132" spans="4:7" ht="12.75">
      <c r="D132" s="11"/>
      <c r="E132" s="11"/>
      <c r="F132" s="11"/>
      <c r="G132" s="1"/>
    </row>
    <row r="133" spans="4:7" ht="12.75">
      <c r="D133" s="11"/>
      <c r="E133" s="11"/>
      <c r="F133" s="11"/>
      <c r="G133" s="1"/>
    </row>
    <row r="134" spans="4:7" ht="12.75">
      <c r="D134" s="11"/>
      <c r="E134" s="11"/>
      <c r="F134" s="11"/>
      <c r="G134" s="1"/>
    </row>
    <row r="135" spans="4:7" ht="12.75">
      <c r="D135" s="11"/>
      <c r="E135" s="11"/>
      <c r="F135" s="11"/>
      <c r="G135" s="1"/>
    </row>
    <row r="136" spans="4:7" ht="12.75">
      <c r="D136" s="11"/>
      <c r="E136" s="11"/>
      <c r="F136" s="11"/>
      <c r="G136" s="1"/>
    </row>
    <row r="137" spans="4:7" ht="12.75">
      <c r="D137" s="11"/>
      <c r="E137" s="11"/>
      <c r="F137" s="11"/>
      <c r="G137" s="1"/>
    </row>
    <row r="138" spans="4:7" ht="12.75">
      <c r="D138" s="11"/>
      <c r="E138" s="11"/>
      <c r="F138" s="11"/>
      <c r="G138" s="1"/>
    </row>
    <row r="139" spans="4:7" ht="12.75">
      <c r="D139" s="11"/>
      <c r="E139" s="11"/>
      <c r="F139" s="11"/>
      <c r="G139" s="1"/>
    </row>
    <row r="140" spans="4:7" ht="12.75">
      <c r="D140" s="11"/>
      <c r="E140" s="11"/>
      <c r="F140" s="11"/>
      <c r="G140" s="1"/>
    </row>
    <row r="141" spans="4:7" ht="12.75">
      <c r="D141" s="11"/>
      <c r="E141" s="11"/>
      <c r="F141" s="11"/>
      <c r="G141" s="1"/>
    </row>
    <row r="142" spans="4:7" ht="12.75">
      <c r="D142" s="11"/>
      <c r="E142" s="11"/>
      <c r="F142" s="11"/>
      <c r="G142" s="1"/>
    </row>
    <row r="143" spans="4:7" ht="12.75">
      <c r="D143" s="11"/>
      <c r="E143" s="11"/>
      <c r="F143" s="11"/>
      <c r="G143" s="1"/>
    </row>
    <row r="144" spans="4:7" ht="12.75">
      <c r="D144" s="11"/>
      <c r="E144" s="11"/>
      <c r="F144" s="11"/>
      <c r="G144" s="1"/>
    </row>
    <row r="145" spans="4:7" ht="12.75">
      <c r="D145" s="11"/>
      <c r="E145" s="11"/>
      <c r="F145" s="11"/>
      <c r="G145" s="1"/>
    </row>
    <row r="146" spans="4:7" ht="12.75">
      <c r="D146" s="11"/>
      <c r="E146" s="11"/>
      <c r="F146" s="11"/>
      <c r="G146" s="1"/>
    </row>
    <row r="147" spans="4:7" ht="12.75">
      <c r="D147" s="11"/>
      <c r="E147" s="11"/>
      <c r="F147" s="11"/>
      <c r="G147" s="1"/>
    </row>
    <row r="148" spans="4:7" ht="12.75">
      <c r="D148" s="11"/>
      <c r="E148" s="11"/>
      <c r="F148" s="11"/>
      <c r="G148" s="1"/>
    </row>
    <row r="149" spans="4:7" ht="12.75">
      <c r="D149" s="11"/>
      <c r="E149" s="11"/>
      <c r="F149" s="11"/>
      <c r="G149" s="1"/>
    </row>
    <row r="150" spans="1:7" ht="12.75">
      <c r="A150" s="15"/>
      <c r="B150" s="15"/>
      <c r="C150" s="15"/>
      <c r="D150" s="16"/>
      <c r="E150" s="17"/>
      <c r="F150" s="17"/>
      <c r="G150" s="5"/>
    </row>
    <row r="151" spans="1:7" ht="12.75">
      <c r="A151" s="15"/>
      <c r="B151" s="15"/>
      <c r="C151" s="15"/>
      <c r="D151" s="16"/>
      <c r="E151" s="17"/>
      <c r="F151" s="17"/>
      <c r="G151" s="5"/>
    </row>
    <row r="152" spans="1:7" ht="12.75">
      <c r="A152" s="15"/>
      <c r="B152" s="15"/>
      <c r="C152" s="15"/>
      <c r="D152" s="16"/>
      <c r="E152" s="17"/>
      <c r="F152" s="17"/>
      <c r="G152" s="5"/>
    </row>
    <row r="153" spans="1:7" ht="12.75">
      <c r="A153" s="15"/>
      <c r="B153" s="15"/>
      <c r="C153" s="15"/>
      <c r="D153" s="16"/>
      <c r="E153" s="17"/>
      <c r="F153" s="17"/>
      <c r="G153" s="5"/>
    </row>
    <row r="154" spans="1:7" ht="12.75">
      <c r="A154" s="15"/>
      <c r="B154" s="15"/>
      <c r="C154" s="15"/>
      <c r="D154" s="16"/>
      <c r="E154" s="17"/>
      <c r="F154" s="17"/>
      <c r="G154" s="5"/>
    </row>
    <row r="155" spans="1:7" ht="12.75">
      <c r="A155" s="15"/>
      <c r="B155" s="15"/>
      <c r="C155" s="15"/>
      <c r="D155" s="16"/>
      <c r="E155" s="17"/>
      <c r="F155" s="17"/>
      <c r="G155" s="5"/>
    </row>
    <row r="156" spans="1:7" ht="12.75">
      <c r="A156" s="15"/>
      <c r="B156" s="15"/>
      <c r="C156" s="15"/>
      <c r="D156" s="16"/>
      <c r="E156" s="17"/>
      <c r="F156" s="17"/>
      <c r="G156" s="5"/>
    </row>
    <row r="157" spans="1:7" ht="12.75">
      <c r="A157" s="15"/>
      <c r="B157" s="15"/>
      <c r="C157" s="15"/>
      <c r="D157" s="16"/>
      <c r="E157" s="17"/>
      <c r="F157" s="17"/>
      <c r="G157" s="5"/>
    </row>
    <row r="158" spans="1:7" ht="12.75">
      <c r="A158" s="15"/>
      <c r="B158" s="15"/>
      <c r="C158" s="15"/>
      <c r="D158" s="16"/>
      <c r="E158" s="17"/>
      <c r="F158" s="17"/>
      <c r="G158" s="5"/>
    </row>
    <row r="159" spans="1:7" ht="12.75">
      <c r="A159" s="15"/>
      <c r="B159" s="15"/>
      <c r="C159" s="15"/>
      <c r="D159" s="16"/>
      <c r="E159" s="17"/>
      <c r="F159" s="17"/>
      <c r="G159" s="5"/>
    </row>
    <row r="160" spans="1:7" ht="12.75">
      <c r="A160" s="15"/>
      <c r="B160" s="15"/>
      <c r="C160" s="15"/>
      <c r="D160" s="16"/>
      <c r="E160" s="17"/>
      <c r="F160" s="17"/>
      <c r="G160" s="5"/>
    </row>
    <row r="161" spans="1:7" ht="12.75">
      <c r="A161" s="15"/>
      <c r="B161" s="15"/>
      <c r="C161" s="15"/>
      <c r="D161" s="16"/>
      <c r="E161" s="17"/>
      <c r="F161" s="17"/>
      <c r="G161" s="5"/>
    </row>
    <row r="162" spans="1:7" ht="12.75">
      <c r="A162" s="15"/>
      <c r="B162" s="15"/>
      <c r="C162" s="15"/>
      <c r="D162" s="16"/>
      <c r="E162" s="17"/>
      <c r="F162" s="17"/>
      <c r="G162" s="5"/>
    </row>
    <row r="163" spans="1:7" ht="12.75">
      <c r="A163" s="15"/>
      <c r="B163" s="15"/>
      <c r="C163" s="15"/>
      <c r="D163" s="16"/>
      <c r="E163" s="17"/>
      <c r="F163" s="17"/>
      <c r="G163" s="5"/>
    </row>
    <row r="164" spans="1:7" ht="12.75">
      <c r="A164" s="15"/>
      <c r="B164" s="15"/>
      <c r="C164" s="15"/>
      <c r="D164" s="16"/>
      <c r="E164" s="17"/>
      <c r="F164" s="17"/>
      <c r="G164" s="5"/>
    </row>
    <row r="165" spans="1:7" ht="12.75">
      <c r="A165" s="15"/>
      <c r="B165" s="15"/>
      <c r="C165" s="15"/>
      <c r="D165" s="16"/>
      <c r="E165" s="17"/>
      <c r="F165" s="17"/>
      <c r="G165" s="5"/>
    </row>
    <row r="166" spans="1:7" ht="12.75">
      <c r="A166" s="15"/>
      <c r="B166" s="15"/>
      <c r="C166" s="15"/>
      <c r="D166" s="16"/>
      <c r="E166" s="17"/>
      <c r="F166" s="17"/>
      <c r="G166" s="5"/>
    </row>
    <row r="167" spans="1:7" ht="12.75">
      <c r="A167" s="15"/>
      <c r="B167" s="15"/>
      <c r="C167" s="15"/>
      <c r="D167" s="16"/>
      <c r="E167" s="17"/>
      <c r="F167" s="17"/>
      <c r="G167" s="5"/>
    </row>
    <row r="168" spans="1:7" ht="12.75">
      <c r="A168" s="15"/>
      <c r="B168" s="15"/>
      <c r="C168" s="15"/>
      <c r="D168" s="16"/>
      <c r="E168" s="17"/>
      <c r="F168" s="17"/>
      <c r="G168" s="5"/>
    </row>
    <row r="169" spans="1:7" ht="12.75">
      <c r="A169" s="15"/>
      <c r="B169" s="15"/>
      <c r="C169" s="15"/>
      <c r="D169" s="16"/>
      <c r="E169" s="17"/>
      <c r="F169" s="17"/>
      <c r="G169" s="5"/>
    </row>
    <row r="170" spans="1:7" ht="12.75">
      <c r="A170" s="15"/>
      <c r="B170" s="15"/>
      <c r="C170" s="15"/>
      <c r="D170" s="16"/>
      <c r="E170" s="17"/>
      <c r="F170" s="17"/>
      <c r="G170" s="5"/>
    </row>
    <row r="171" spans="1:7" ht="12.75">
      <c r="A171" s="15"/>
      <c r="B171" s="15"/>
      <c r="C171" s="15"/>
      <c r="D171" s="16"/>
      <c r="E171" s="17"/>
      <c r="F171" s="17"/>
      <c r="G171" s="5"/>
    </row>
    <row r="172" spans="1:7" ht="12.75">
      <c r="A172" s="15"/>
      <c r="B172" s="15"/>
      <c r="C172" s="15"/>
      <c r="D172" s="16"/>
      <c r="E172" s="17"/>
      <c r="F172" s="17"/>
      <c r="G172" s="5"/>
    </row>
    <row r="173" spans="1:7" ht="12.75">
      <c r="A173" s="15"/>
      <c r="B173" s="15"/>
      <c r="C173" s="15"/>
      <c r="D173" s="16"/>
      <c r="E173" s="17"/>
      <c r="F173" s="17"/>
      <c r="G173" s="5"/>
    </row>
    <row r="174" spans="1:7" ht="12.75">
      <c r="A174" s="15"/>
      <c r="B174" s="15"/>
      <c r="C174" s="15"/>
      <c r="D174" s="16"/>
      <c r="E174" s="17"/>
      <c r="F174" s="17"/>
      <c r="G174" s="5"/>
    </row>
    <row r="175" spans="1:7" ht="12.75">
      <c r="A175" s="15"/>
      <c r="B175" s="15"/>
      <c r="C175" s="15"/>
      <c r="D175" s="16"/>
      <c r="E175" s="17"/>
      <c r="F175" s="17"/>
      <c r="G175" s="5"/>
    </row>
    <row r="176" spans="1:7" ht="12.75">
      <c r="A176" s="15"/>
      <c r="B176" s="15"/>
      <c r="C176" s="15"/>
      <c r="D176" s="16"/>
      <c r="E176" s="17"/>
      <c r="F176" s="17"/>
      <c r="G176" s="5"/>
    </row>
    <row r="177" spans="1:7" ht="12.75">
      <c r="A177" s="15"/>
      <c r="B177" s="15"/>
      <c r="C177" s="15"/>
      <c r="D177" s="16"/>
      <c r="E177" s="17"/>
      <c r="F177" s="17"/>
      <c r="G177" s="5"/>
    </row>
    <row r="178" spans="1:7" ht="12.75">
      <c r="A178" s="15"/>
      <c r="B178" s="15"/>
      <c r="C178" s="15"/>
      <c r="D178" s="16"/>
      <c r="E178" s="17"/>
      <c r="F178" s="17"/>
      <c r="G178" s="5"/>
    </row>
    <row r="179" spans="1:7" ht="12.75">
      <c r="A179" s="15"/>
      <c r="B179" s="15"/>
      <c r="C179" s="15"/>
      <c r="D179" s="16"/>
      <c r="E179" s="17"/>
      <c r="F179" s="17"/>
      <c r="G179" s="5"/>
    </row>
    <row r="180" spans="1:7" ht="12.75">
      <c r="A180" s="15"/>
      <c r="B180" s="15"/>
      <c r="C180" s="15"/>
      <c r="D180" s="16"/>
      <c r="E180" s="17"/>
      <c r="F180" s="17"/>
      <c r="G180" s="5"/>
    </row>
    <row r="181" spans="1:7" ht="12.75">
      <c r="A181" s="15"/>
      <c r="B181" s="15"/>
      <c r="C181" s="15"/>
      <c r="D181" s="16"/>
      <c r="E181" s="17"/>
      <c r="F181" s="17"/>
      <c r="G181" s="5"/>
    </row>
    <row r="182" spans="1:7" ht="12.75">
      <c r="A182" s="15"/>
      <c r="B182" s="15"/>
      <c r="C182" s="15"/>
      <c r="D182" s="16"/>
      <c r="E182" s="17"/>
      <c r="F182" s="17"/>
      <c r="G182" s="5"/>
    </row>
    <row r="183" spans="1:7" ht="12.75">
      <c r="A183" s="15"/>
      <c r="B183" s="15"/>
      <c r="C183" s="15"/>
      <c r="D183" s="16"/>
      <c r="E183" s="17"/>
      <c r="F183" s="17"/>
      <c r="G183" s="5"/>
    </row>
    <row r="184" spans="1:7" ht="12.75">
      <c r="A184" s="15"/>
      <c r="B184" s="15"/>
      <c r="C184" s="15"/>
      <c r="D184" s="16"/>
      <c r="E184" s="17"/>
      <c r="F184" s="17"/>
      <c r="G184" s="5"/>
    </row>
    <row r="185" spans="1:7" ht="12.75">
      <c r="A185" s="15"/>
      <c r="B185" s="15"/>
      <c r="C185" s="15"/>
      <c r="D185" s="16"/>
      <c r="E185" s="17"/>
      <c r="F185" s="17"/>
      <c r="G185" s="5"/>
    </row>
    <row r="186" spans="1:7" ht="12.75">
      <c r="A186" s="15"/>
      <c r="B186" s="15"/>
      <c r="C186" s="15"/>
      <c r="D186" s="16"/>
      <c r="E186" s="17"/>
      <c r="F186" s="17"/>
      <c r="G186" s="5"/>
    </row>
    <row r="187" spans="1:7" ht="12.75">
      <c r="A187" s="15"/>
      <c r="B187" s="15"/>
      <c r="C187" s="15"/>
      <c r="D187" s="16"/>
      <c r="E187" s="17"/>
      <c r="F187" s="17"/>
      <c r="G187" s="5"/>
    </row>
    <row r="188" spans="1:7" ht="12.75">
      <c r="A188" s="15"/>
      <c r="B188" s="15"/>
      <c r="C188" s="15"/>
      <c r="D188" s="16"/>
      <c r="E188" s="17"/>
      <c r="F188" s="17"/>
      <c r="G188" s="5"/>
    </row>
    <row r="189" spans="1:7" ht="12.75">
      <c r="A189" s="15"/>
      <c r="B189" s="15"/>
      <c r="C189" s="15"/>
      <c r="D189" s="16"/>
      <c r="E189" s="17"/>
      <c r="F189" s="17"/>
      <c r="G189" s="5"/>
    </row>
    <row r="190" spans="1:7" ht="12.75">
      <c r="A190" s="15"/>
      <c r="B190" s="15"/>
      <c r="C190" s="15"/>
      <c r="D190" s="16"/>
      <c r="E190" s="17"/>
      <c r="F190" s="17"/>
      <c r="G190" s="5"/>
    </row>
    <row r="191" spans="1:7" ht="12.75">
      <c r="A191" s="15"/>
      <c r="B191" s="15"/>
      <c r="C191" s="15"/>
      <c r="D191" s="16"/>
      <c r="E191" s="17"/>
      <c r="F191" s="17"/>
      <c r="G191" s="5"/>
    </row>
    <row r="192" spans="1:7" ht="12.75">
      <c r="A192" s="15"/>
      <c r="B192" s="15"/>
      <c r="C192" s="15"/>
      <c r="D192" s="16"/>
      <c r="E192" s="17"/>
      <c r="F192" s="17"/>
      <c r="G192" s="5"/>
    </row>
    <row r="193" spans="1:7" ht="12.75">
      <c r="A193" s="15"/>
      <c r="B193" s="15"/>
      <c r="C193" s="15"/>
      <c r="D193" s="16"/>
      <c r="E193" s="17"/>
      <c r="F193" s="17"/>
      <c r="G193" s="5"/>
    </row>
    <row r="194" spans="1:7" ht="12.75">
      <c r="A194" s="15"/>
      <c r="B194" s="15"/>
      <c r="C194" s="15"/>
      <c r="D194" s="16"/>
      <c r="E194" s="17"/>
      <c r="F194" s="17"/>
      <c r="G194" s="5"/>
    </row>
    <row r="195" spans="1:7" ht="12.75">
      <c r="A195" s="15"/>
      <c r="B195" s="15"/>
      <c r="C195" s="15"/>
      <c r="D195" s="16"/>
      <c r="E195" s="17"/>
      <c r="F195" s="17"/>
      <c r="G195" s="5"/>
    </row>
    <row r="196" spans="1:7" ht="12.75">
      <c r="A196" s="15"/>
      <c r="B196" s="15"/>
      <c r="C196" s="15"/>
      <c r="D196" s="16"/>
      <c r="E196" s="17"/>
      <c r="F196" s="17"/>
      <c r="G196" s="5"/>
    </row>
    <row r="197" spans="1:7" ht="12.75">
      <c r="A197" s="15"/>
      <c r="B197" s="15"/>
      <c r="C197" s="15"/>
      <c r="D197" s="16"/>
      <c r="E197" s="17"/>
      <c r="F197" s="17"/>
      <c r="G197" s="5"/>
    </row>
    <row r="198" spans="1:7" ht="12.75">
      <c r="A198" s="15"/>
      <c r="B198" s="15"/>
      <c r="C198" s="15"/>
      <c r="D198" s="16"/>
      <c r="E198" s="17"/>
      <c r="F198" s="17"/>
      <c r="G198" s="5"/>
    </row>
    <row r="199" spans="1:7" ht="12.75">
      <c r="A199" s="15"/>
      <c r="B199" s="15"/>
      <c r="C199" s="15"/>
      <c r="D199" s="16"/>
      <c r="E199" s="17"/>
      <c r="F199" s="17"/>
      <c r="G199" s="5"/>
    </row>
    <row r="200" spans="1:7" ht="12.75">
      <c r="A200" s="15"/>
      <c r="B200" s="15"/>
      <c r="C200" s="15"/>
      <c r="D200" s="16"/>
      <c r="E200" s="17"/>
      <c r="F200" s="17"/>
      <c r="G200" s="5"/>
    </row>
    <row r="201" spans="1:7" ht="12.75">
      <c r="A201" s="15"/>
      <c r="B201" s="15"/>
      <c r="C201" s="15"/>
      <c r="D201" s="16"/>
      <c r="E201" s="17"/>
      <c r="F201" s="17"/>
      <c r="G201" s="5"/>
    </row>
    <row r="202" spans="1:7" ht="12.75">
      <c r="A202" s="15"/>
      <c r="B202" s="15"/>
      <c r="C202" s="15"/>
      <c r="D202" s="16"/>
      <c r="E202" s="17"/>
      <c r="F202" s="17"/>
      <c r="G202" s="5"/>
    </row>
    <row r="203" spans="1:7" ht="12.75">
      <c r="A203" s="15"/>
      <c r="B203" s="15"/>
      <c r="C203" s="15"/>
      <c r="D203" s="16"/>
      <c r="E203" s="17"/>
      <c r="F203" s="17"/>
      <c r="G203" s="5"/>
    </row>
    <row r="204" spans="1:7" ht="12.75">
      <c r="A204" s="15"/>
      <c r="B204" s="15"/>
      <c r="C204" s="15"/>
      <c r="D204" s="16"/>
      <c r="E204" s="17"/>
      <c r="F204" s="17"/>
      <c r="G204" s="5"/>
    </row>
    <row r="205" spans="1:7" ht="12.75">
      <c r="A205" s="15"/>
      <c r="B205" s="15"/>
      <c r="C205" s="15"/>
      <c r="D205" s="16"/>
      <c r="E205" s="17"/>
      <c r="F205" s="17"/>
      <c r="G205" s="5"/>
    </row>
    <row r="206" spans="1:7" ht="12.75">
      <c r="A206" s="15"/>
      <c r="B206" s="15"/>
      <c r="C206" s="15"/>
      <c r="D206" s="16"/>
      <c r="E206" s="17"/>
      <c r="F206" s="17"/>
      <c r="G206" s="5"/>
    </row>
    <row r="207" spans="1:7" ht="12.75">
      <c r="A207" s="15"/>
      <c r="B207" s="15"/>
      <c r="C207" s="15"/>
      <c r="D207" s="16"/>
      <c r="E207" s="17"/>
      <c r="F207" s="17"/>
      <c r="G207" s="5"/>
    </row>
    <row r="208" spans="1:7" ht="12.75">
      <c r="A208" s="15"/>
      <c r="B208" s="15"/>
      <c r="C208" s="15"/>
      <c r="D208" s="16"/>
      <c r="E208" s="17"/>
      <c r="F208" s="17"/>
      <c r="G208" s="5"/>
    </row>
    <row r="209" spans="1:7" ht="12.75">
      <c r="A209" s="15"/>
      <c r="B209" s="15"/>
      <c r="C209" s="15"/>
      <c r="D209" s="16"/>
      <c r="E209" s="17"/>
      <c r="F209" s="17"/>
      <c r="G209" s="5"/>
    </row>
    <row r="210" spans="1:7" ht="12.75">
      <c r="A210" s="15"/>
      <c r="B210" s="15"/>
      <c r="C210" s="15"/>
      <c r="D210" s="16"/>
      <c r="E210" s="17"/>
      <c r="F210" s="17"/>
      <c r="G210" s="5"/>
    </row>
    <row r="211" spans="1:7" ht="12.75">
      <c r="A211" s="15"/>
      <c r="B211" s="15"/>
      <c r="C211" s="15"/>
      <c r="D211" s="16"/>
      <c r="E211" s="17"/>
      <c r="F211" s="17"/>
      <c r="G211" s="5"/>
    </row>
    <row r="212" spans="1:7" ht="12.75">
      <c r="A212" s="15"/>
      <c r="B212" s="15"/>
      <c r="C212" s="15"/>
      <c r="D212" s="16"/>
      <c r="E212" s="17"/>
      <c r="F212" s="17"/>
      <c r="G212" s="5"/>
    </row>
    <row r="213" spans="1:7" ht="12.75">
      <c r="A213" s="15"/>
      <c r="B213" s="15"/>
      <c r="C213" s="15"/>
      <c r="D213" s="16"/>
      <c r="E213" s="17"/>
      <c r="F213" s="17"/>
      <c r="G213" s="5"/>
    </row>
    <row r="214" spans="1:7" ht="12.75">
      <c r="A214" s="15"/>
      <c r="B214" s="15"/>
      <c r="C214" s="15"/>
      <c r="D214" s="16"/>
      <c r="E214" s="17"/>
      <c r="F214" s="17"/>
      <c r="G214" s="5"/>
    </row>
    <row r="215" spans="1:7" ht="12.75">
      <c r="A215" s="15"/>
      <c r="B215" s="15"/>
      <c r="C215" s="15"/>
      <c r="D215" s="16"/>
      <c r="E215" s="17"/>
      <c r="F215" s="17"/>
      <c r="G215" s="5"/>
    </row>
    <row r="216" spans="1:7" ht="12.75">
      <c r="A216" s="15"/>
      <c r="B216" s="15"/>
      <c r="C216" s="15"/>
      <c r="D216" s="16"/>
      <c r="E216" s="17"/>
      <c r="F216" s="17"/>
      <c r="G216" s="5"/>
    </row>
    <row r="217" spans="1:7" ht="12.75">
      <c r="A217" s="15"/>
      <c r="B217" s="15"/>
      <c r="C217" s="15"/>
      <c r="D217" s="16"/>
      <c r="E217" s="17"/>
      <c r="F217" s="17"/>
      <c r="G217" s="5"/>
    </row>
    <row r="218" spans="1:7" ht="12.75">
      <c r="A218" s="15"/>
      <c r="B218" s="15"/>
      <c r="C218" s="15"/>
      <c r="D218" s="16"/>
      <c r="E218" s="17"/>
      <c r="F218" s="17"/>
      <c r="G218" s="5"/>
    </row>
    <row r="219" spans="1:7" ht="12.75">
      <c r="A219" s="15"/>
      <c r="B219" s="15"/>
      <c r="C219" s="15"/>
      <c r="D219" s="16"/>
      <c r="E219" s="17"/>
      <c r="F219" s="17"/>
      <c r="G219" s="5"/>
    </row>
    <row r="220" spans="1:7" ht="12.75">
      <c r="A220" s="15"/>
      <c r="B220" s="15"/>
      <c r="C220" s="15"/>
      <c r="D220" s="16"/>
      <c r="E220" s="17"/>
      <c r="F220" s="17"/>
      <c r="G220" s="5"/>
    </row>
    <row r="221" spans="1:7" ht="12.75">
      <c r="A221" s="15"/>
      <c r="B221" s="15"/>
      <c r="C221" s="15"/>
      <c r="D221" s="16"/>
      <c r="E221" s="17"/>
      <c r="F221" s="17"/>
      <c r="G221" s="5"/>
    </row>
    <row r="222" spans="1:7" ht="12.75">
      <c r="A222" s="15"/>
      <c r="B222" s="15"/>
      <c r="C222" s="15"/>
      <c r="D222" s="16"/>
      <c r="E222" s="17"/>
      <c r="F222" s="17"/>
      <c r="G222" s="5"/>
    </row>
    <row r="223" spans="1:7" ht="12.75">
      <c r="A223" s="15"/>
      <c r="B223" s="15"/>
      <c r="C223" s="15"/>
      <c r="D223" s="16"/>
      <c r="E223" s="17"/>
      <c r="F223" s="17"/>
      <c r="G223" s="5"/>
    </row>
    <row r="224" spans="1:7" ht="12.75">
      <c r="A224" s="15"/>
      <c r="B224" s="15"/>
      <c r="C224" s="15"/>
      <c r="D224" s="16"/>
      <c r="E224" s="17"/>
      <c r="F224" s="17"/>
      <c r="G224" s="5"/>
    </row>
    <row r="225" spans="1:7" ht="12.75">
      <c r="A225" s="15"/>
      <c r="B225" s="15"/>
      <c r="C225" s="15"/>
      <c r="D225" s="16"/>
      <c r="E225" s="17"/>
      <c r="F225" s="17"/>
      <c r="G225" s="5"/>
    </row>
    <row r="226" spans="1:7" ht="12.75">
      <c r="A226" s="15"/>
      <c r="B226" s="15"/>
      <c r="C226" s="15"/>
      <c r="D226" s="16"/>
      <c r="E226" s="17"/>
      <c r="F226" s="17"/>
      <c r="G226" s="5"/>
    </row>
    <row r="227" spans="1:7" ht="12.75">
      <c r="A227" s="15"/>
      <c r="B227" s="15"/>
      <c r="C227" s="15"/>
      <c r="D227" s="16"/>
      <c r="E227" s="17"/>
      <c r="F227" s="17"/>
      <c r="G227" s="5"/>
    </row>
    <row r="228" spans="1:7" ht="12.75">
      <c r="A228" s="15"/>
      <c r="B228" s="15"/>
      <c r="C228" s="15"/>
      <c r="D228" s="16"/>
      <c r="E228" s="17"/>
      <c r="F228" s="17"/>
      <c r="G228" s="5"/>
    </row>
    <row r="229" spans="1:7" ht="12.75">
      <c r="A229" s="15"/>
      <c r="B229" s="15"/>
      <c r="C229" s="15"/>
      <c r="D229" s="16"/>
      <c r="E229" s="17"/>
      <c r="F229" s="17"/>
      <c r="G229" s="5"/>
    </row>
    <row r="230" spans="1:7" ht="12.75">
      <c r="A230" s="15"/>
      <c r="B230" s="15"/>
      <c r="C230" s="15"/>
      <c r="D230" s="16"/>
      <c r="E230" s="17"/>
      <c r="F230" s="17"/>
      <c r="G230" s="5"/>
    </row>
    <row r="231" spans="1:7" ht="12.75">
      <c r="A231" s="15"/>
      <c r="B231" s="15"/>
      <c r="C231" s="15"/>
      <c r="D231" s="16"/>
      <c r="E231" s="17"/>
      <c r="F231" s="17"/>
      <c r="G231" s="5"/>
    </row>
    <row r="232" spans="1:7" ht="12.75">
      <c r="A232" s="15"/>
      <c r="B232" s="15"/>
      <c r="C232" s="15"/>
      <c r="D232" s="16"/>
      <c r="E232" s="17"/>
      <c r="F232" s="17"/>
      <c r="G232" s="5"/>
    </row>
    <row r="233" spans="1:7" ht="12.75">
      <c r="A233" s="15"/>
      <c r="B233" s="15"/>
      <c r="C233" s="15"/>
      <c r="D233" s="16"/>
      <c r="E233" s="17"/>
      <c r="F233" s="17"/>
      <c r="G233" s="5"/>
    </row>
    <row r="234" spans="1:7" ht="12.75">
      <c r="A234" s="15"/>
      <c r="B234" s="15"/>
      <c r="C234" s="15"/>
      <c r="D234" s="16"/>
      <c r="E234" s="17"/>
      <c r="F234" s="17"/>
      <c r="G234" s="5"/>
    </row>
    <row r="235" spans="1:7" ht="12.75">
      <c r="A235" s="15"/>
      <c r="B235" s="15"/>
      <c r="C235" s="15"/>
      <c r="D235" s="16"/>
      <c r="E235" s="17"/>
      <c r="F235" s="17"/>
      <c r="G235" s="5"/>
    </row>
    <row r="236" spans="1:7" ht="12.75">
      <c r="A236" s="15"/>
      <c r="B236" s="15"/>
      <c r="C236" s="15"/>
      <c r="D236" s="16"/>
      <c r="E236" s="17"/>
      <c r="F236" s="17"/>
      <c r="G236" s="5"/>
    </row>
    <row r="237" spans="1:7" ht="12.75">
      <c r="A237" s="15"/>
      <c r="B237" s="15"/>
      <c r="C237" s="15"/>
      <c r="D237" s="16"/>
      <c r="E237" s="17"/>
      <c r="F237" s="17"/>
      <c r="G237" s="5"/>
    </row>
    <row r="238" spans="1:7" ht="12.75">
      <c r="A238" s="15"/>
      <c r="B238" s="15"/>
      <c r="C238" s="15"/>
      <c r="D238" s="16"/>
      <c r="E238" s="17"/>
      <c r="F238" s="17"/>
      <c r="G238" s="5"/>
    </row>
    <row r="239" spans="1:7" ht="12.75">
      <c r="A239" s="15"/>
      <c r="B239" s="15"/>
      <c r="C239" s="15"/>
      <c r="D239" s="16"/>
      <c r="E239" s="17"/>
      <c r="F239" s="17"/>
      <c r="G239" s="5"/>
    </row>
    <row r="240" spans="1:7" ht="12.75">
      <c r="A240" s="15"/>
      <c r="B240" s="15"/>
      <c r="C240" s="15"/>
      <c r="D240" s="16"/>
      <c r="E240" s="17"/>
      <c r="F240" s="17"/>
      <c r="G240" s="5"/>
    </row>
    <row r="241" spans="1:7" ht="12.75">
      <c r="A241" s="15"/>
      <c r="B241" s="15"/>
      <c r="C241" s="15"/>
      <c r="D241" s="16"/>
      <c r="E241" s="17"/>
      <c r="F241" s="17"/>
      <c r="G241" s="5"/>
    </row>
    <row r="242" spans="1:7" ht="12.75">
      <c r="A242" s="15"/>
      <c r="B242" s="15"/>
      <c r="C242" s="15"/>
      <c r="D242" s="16"/>
      <c r="E242" s="17"/>
      <c r="F242" s="17"/>
      <c r="G242" s="5"/>
    </row>
    <row r="243" spans="1:7" ht="12.75">
      <c r="A243" s="15"/>
      <c r="B243" s="15"/>
      <c r="C243" s="15"/>
      <c r="D243" s="16"/>
      <c r="E243" s="17"/>
      <c r="F243" s="17"/>
      <c r="G243" s="5"/>
    </row>
    <row r="244" spans="1:7" ht="12.75">
      <c r="A244" s="15"/>
      <c r="B244" s="15"/>
      <c r="C244" s="15"/>
      <c r="D244" s="16"/>
      <c r="E244" s="17"/>
      <c r="F244" s="17"/>
      <c r="G244" s="5"/>
    </row>
    <row r="245" spans="1:7" ht="12.75">
      <c r="A245" s="15"/>
      <c r="B245" s="15"/>
      <c r="C245" s="15"/>
      <c r="D245" s="16"/>
      <c r="E245" s="17"/>
      <c r="F245" s="17"/>
      <c r="G245" s="5"/>
    </row>
    <row r="246" spans="1:7" ht="12.75">
      <c r="A246" s="15"/>
      <c r="B246" s="15"/>
      <c r="C246" s="15"/>
      <c r="D246" s="16"/>
      <c r="E246" s="17"/>
      <c r="F246" s="17"/>
      <c r="G246" s="5"/>
    </row>
    <row r="247" spans="1:7" ht="12.75">
      <c r="A247" s="15"/>
      <c r="B247" s="15"/>
      <c r="C247" s="15"/>
      <c r="D247" s="16"/>
      <c r="E247" s="17"/>
      <c r="F247" s="17"/>
      <c r="G247" s="5"/>
    </row>
    <row r="248" spans="1:7" ht="12.75">
      <c r="A248" s="15"/>
      <c r="B248" s="15"/>
      <c r="C248" s="15"/>
      <c r="D248" s="16"/>
      <c r="E248" s="17"/>
      <c r="F248" s="17"/>
      <c r="G248" s="5"/>
    </row>
    <row r="249" spans="1:7" ht="12.75">
      <c r="A249" s="15"/>
      <c r="B249" s="15"/>
      <c r="C249" s="15"/>
      <c r="D249" s="16"/>
      <c r="E249" s="17"/>
      <c r="F249" s="17"/>
      <c r="G249" s="5"/>
    </row>
    <row r="250" spans="1:7" ht="12.75">
      <c r="A250" s="15"/>
      <c r="B250" s="15"/>
      <c r="C250" s="15"/>
      <c r="D250" s="16"/>
      <c r="E250" s="17"/>
      <c r="F250" s="17"/>
      <c r="G250" s="5"/>
    </row>
    <row r="251" spans="1:7" ht="12.75">
      <c r="A251" s="15"/>
      <c r="B251" s="15"/>
      <c r="C251" s="15"/>
      <c r="D251" s="16"/>
      <c r="E251" s="17"/>
      <c r="F251" s="17"/>
      <c r="G251" s="5"/>
    </row>
    <row r="252" spans="1:7" ht="12.75">
      <c r="A252" s="15"/>
      <c r="B252" s="15"/>
      <c r="C252" s="15"/>
      <c r="D252" s="16"/>
      <c r="E252" s="17"/>
      <c r="F252" s="17"/>
      <c r="G252" s="5"/>
    </row>
    <row r="253" spans="1:7" ht="12.75">
      <c r="A253" s="15"/>
      <c r="B253" s="15"/>
      <c r="C253" s="15"/>
      <c r="D253" s="16"/>
      <c r="E253" s="17"/>
      <c r="F253" s="17"/>
      <c r="G253" s="5"/>
    </row>
    <row r="254" spans="1:7" ht="12.75">
      <c r="A254" s="15"/>
      <c r="B254" s="15"/>
      <c r="C254" s="15"/>
      <c r="D254" s="16"/>
      <c r="E254" s="17"/>
      <c r="F254" s="17"/>
      <c r="G254" s="5"/>
    </row>
    <row r="255" spans="1:7" ht="12.75">
      <c r="A255" s="15"/>
      <c r="B255" s="15"/>
      <c r="C255" s="15"/>
      <c r="D255" s="16"/>
      <c r="E255" s="17"/>
      <c r="F255" s="17"/>
      <c r="G255" s="5"/>
    </row>
    <row r="256" spans="1:7" ht="12.75">
      <c r="A256" s="15"/>
      <c r="B256" s="15"/>
      <c r="C256" s="15"/>
      <c r="D256" s="16"/>
      <c r="E256" s="17"/>
      <c r="F256" s="17"/>
      <c r="G256" s="5"/>
    </row>
    <row r="257" spans="1:7" ht="12.75">
      <c r="A257" s="15"/>
      <c r="B257" s="15"/>
      <c r="C257" s="15"/>
      <c r="D257" s="16"/>
      <c r="E257" s="17"/>
      <c r="F257" s="17"/>
      <c r="G257" s="5"/>
    </row>
    <row r="258" spans="1:7" ht="12.75">
      <c r="A258" s="15"/>
      <c r="B258" s="15"/>
      <c r="C258" s="15"/>
      <c r="D258" s="16"/>
      <c r="E258" s="17"/>
      <c r="F258" s="17"/>
      <c r="G258" s="5"/>
    </row>
    <row r="259" spans="1:7" ht="12.75">
      <c r="A259" s="15"/>
      <c r="B259" s="15"/>
      <c r="C259" s="15"/>
      <c r="D259" s="16"/>
      <c r="E259" s="17"/>
      <c r="F259" s="17"/>
      <c r="G259" s="5"/>
    </row>
    <row r="260" spans="1:7" ht="12.75">
      <c r="A260" s="15"/>
      <c r="B260" s="15"/>
      <c r="C260" s="15"/>
      <c r="D260" s="16"/>
      <c r="E260" s="17"/>
      <c r="F260" s="17"/>
      <c r="G260" s="5"/>
    </row>
    <row r="261" spans="1:7" ht="12.75">
      <c r="A261" s="15"/>
      <c r="B261" s="15"/>
      <c r="C261" s="15"/>
      <c r="D261" s="16"/>
      <c r="E261" s="17"/>
      <c r="F261" s="17"/>
      <c r="G261" s="5"/>
    </row>
    <row r="262" spans="1:7" ht="12.75">
      <c r="A262" s="15"/>
      <c r="B262" s="15"/>
      <c r="C262" s="15"/>
      <c r="D262" s="16"/>
      <c r="E262" s="17"/>
      <c r="F262" s="17"/>
      <c r="G262" s="5"/>
    </row>
    <row r="263" spans="1:7" ht="12.75">
      <c r="A263" s="15"/>
      <c r="B263" s="15"/>
      <c r="C263" s="15"/>
      <c r="D263" s="16"/>
      <c r="E263" s="17"/>
      <c r="F263" s="17"/>
      <c r="G263" s="5"/>
    </row>
    <row r="264" spans="1:7" ht="12.75">
      <c r="A264" s="15"/>
      <c r="B264" s="15"/>
      <c r="C264" s="15"/>
      <c r="D264" s="16"/>
      <c r="E264" s="17"/>
      <c r="F264" s="17"/>
      <c r="G264" s="5"/>
    </row>
    <row r="265" spans="1:7" ht="12.75">
      <c r="A265" s="15"/>
      <c r="B265" s="15"/>
      <c r="C265" s="15"/>
      <c r="D265" s="16"/>
      <c r="E265" s="17"/>
      <c r="F265" s="17"/>
      <c r="G265" s="5"/>
    </row>
    <row r="266" spans="1:7" ht="12.75">
      <c r="A266" s="15"/>
      <c r="B266" s="15"/>
      <c r="C266" s="15"/>
      <c r="D266" s="16"/>
      <c r="E266" s="17"/>
      <c r="F266" s="17"/>
      <c r="G266" s="5"/>
    </row>
    <row r="267" spans="1:7" ht="12.75">
      <c r="A267" s="15"/>
      <c r="B267" s="15"/>
      <c r="C267" s="15"/>
      <c r="D267" s="16"/>
      <c r="E267" s="17"/>
      <c r="F267" s="17"/>
      <c r="G267" s="5"/>
    </row>
    <row r="268" spans="1:7" ht="12.75">
      <c r="A268" s="15"/>
      <c r="B268" s="15"/>
      <c r="C268" s="15"/>
      <c r="D268" s="16"/>
      <c r="E268" s="17"/>
      <c r="F268" s="17"/>
      <c r="G268" s="5"/>
    </row>
    <row r="269" spans="1:7" ht="12.75">
      <c r="A269" s="15"/>
      <c r="B269" s="15"/>
      <c r="C269" s="15"/>
      <c r="D269" s="16"/>
      <c r="E269" s="17"/>
      <c r="F269" s="17"/>
      <c r="G269" s="5"/>
    </row>
    <row r="270" spans="1:7" ht="12.75">
      <c r="A270" s="15"/>
      <c r="B270" s="15"/>
      <c r="C270" s="15"/>
      <c r="D270" s="16"/>
      <c r="E270" s="17"/>
      <c r="F270" s="17"/>
      <c r="G270" s="5"/>
    </row>
    <row r="271" spans="1:7" ht="12.75">
      <c r="A271" s="15"/>
      <c r="B271" s="15"/>
      <c r="C271" s="15"/>
      <c r="D271" s="16"/>
      <c r="E271" s="17"/>
      <c r="F271" s="17"/>
      <c r="G271" s="5"/>
    </row>
    <row r="272" spans="1:7" ht="12.75">
      <c r="A272" s="15"/>
      <c r="B272" s="15"/>
      <c r="C272" s="15"/>
      <c r="D272" s="16"/>
      <c r="E272" s="17"/>
      <c r="F272" s="17"/>
      <c r="G272" s="5"/>
    </row>
    <row r="273" spans="1:7" ht="12.75">
      <c r="A273" s="15"/>
      <c r="B273" s="15"/>
      <c r="C273" s="15"/>
      <c r="D273" s="16"/>
      <c r="E273" s="17"/>
      <c r="F273" s="17"/>
      <c r="G273" s="5"/>
    </row>
    <row r="274" spans="1:7" ht="12.75">
      <c r="A274" s="15"/>
      <c r="B274" s="15"/>
      <c r="C274" s="15"/>
      <c r="D274" s="16"/>
      <c r="E274" s="17"/>
      <c r="F274" s="17"/>
      <c r="G274" s="5"/>
    </row>
    <row r="275" spans="1:7" ht="12.75">
      <c r="A275" s="15"/>
      <c r="B275" s="15"/>
      <c r="C275" s="15"/>
      <c r="D275" s="16"/>
      <c r="E275" s="17"/>
      <c r="F275" s="17"/>
      <c r="G275" s="5"/>
    </row>
    <row r="276" spans="1:7" ht="12.75">
      <c r="A276" s="15"/>
      <c r="B276" s="15"/>
      <c r="C276" s="15"/>
      <c r="D276" s="16"/>
      <c r="E276" s="17"/>
      <c r="F276" s="17"/>
      <c r="G276" s="5"/>
    </row>
    <row r="277" spans="1:7" ht="12.75">
      <c r="A277" s="15"/>
      <c r="B277" s="15"/>
      <c r="C277" s="15"/>
      <c r="D277" s="16"/>
      <c r="E277" s="17"/>
      <c r="F277" s="17"/>
      <c r="G277" s="5"/>
    </row>
    <row r="278" spans="1:7" ht="12.75">
      <c r="A278" s="15"/>
      <c r="B278" s="15"/>
      <c r="C278" s="15"/>
      <c r="D278" s="16"/>
      <c r="E278" s="17"/>
      <c r="F278" s="17"/>
      <c r="G278" s="5"/>
    </row>
    <row r="279" spans="1:7" ht="12.75">
      <c r="A279" s="15"/>
      <c r="B279" s="15"/>
      <c r="C279" s="15"/>
      <c r="D279" s="16"/>
      <c r="E279" s="17"/>
      <c r="F279" s="17"/>
      <c r="G279" s="5"/>
    </row>
    <row r="280" spans="1:7" ht="12.75">
      <c r="A280" s="15"/>
      <c r="B280" s="15"/>
      <c r="C280" s="15"/>
      <c r="D280" s="16"/>
      <c r="E280" s="17"/>
      <c r="F280" s="17"/>
      <c r="G280" s="5"/>
    </row>
    <row r="281" spans="1:7" ht="12.75">
      <c r="A281" s="15"/>
      <c r="B281" s="15"/>
      <c r="C281" s="15"/>
      <c r="D281" s="16"/>
      <c r="E281" s="17"/>
      <c r="F281" s="17"/>
      <c r="G281" s="5"/>
    </row>
    <row r="282" spans="1:7" ht="12.75">
      <c r="A282" s="15"/>
      <c r="B282" s="15"/>
      <c r="C282" s="15"/>
      <c r="D282" s="16"/>
      <c r="E282" s="17"/>
      <c r="F282" s="17"/>
      <c r="G282" s="5"/>
    </row>
    <row r="283" spans="1:7" ht="12.75">
      <c r="A283" s="15"/>
      <c r="B283" s="15"/>
      <c r="C283" s="15"/>
      <c r="D283" s="16"/>
      <c r="E283" s="17"/>
      <c r="F283" s="17"/>
      <c r="G283" s="5"/>
    </row>
    <row r="284" spans="1:7" ht="12.75">
      <c r="A284" s="15"/>
      <c r="B284" s="15"/>
      <c r="C284" s="15"/>
      <c r="D284" s="16"/>
      <c r="E284" s="17"/>
      <c r="F284" s="17"/>
      <c r="G284" s="5"/>
    </row>
    <row r="285" spans="1:7" ht="12.75">
      <c r="A285" s="15"/>
      <c r="B285" s="15"/>
      <c r="C285" s="15"/>
      <c r="D285" s="16"/>
      <c r="E285" s="17"/>
      <c r="F285" s="17"/>
      <c r="G285" s="5"/>
    </row>
    <row r="286" spans="1:7" ht="12.75">
      <c r="A286" s="15"/>
      <c r="B286" s="15"/>
      <c r="C286" s="15"/>
      <c r="D286" s="16"/>
      <c r="E286" s="17"/>
      <c r="F286" s="17"/>
      <c r="G286" s="5"/>
    </row>
    <row r="287" spans="1:7" ht="12.75">
      <c r="A287" s="15"/>
      <c r="B287" s="15"/>
      <c r="C287" s="15"/>
      <c r="D287" s="16"/>
      <c r="E287" s="17"/>
      <c r="F287" s="17"/>
      <c r="G287" s="5"/>
    </row>
    <row r="288" spans="1:7" ht="12.75">
      <c r="A288" s="15"/>
      <c r="B288" s="15"/>
      <c r="C288" s="15"/>
      <c r="D288" s="16"/>
      <c r="E288" s="17"/>
      <c r="F288" s="17"/>
      <c r="G288" s="5"/>
    </row>
    <row r="289" spans="1:7" ht="12.75">
      <c r="A289" s="15"/>
      <c r="B289" s="15"/>
      <c r="C289" s="15"/>
      <c r="D289" s="16"/>
      <c r="E289" s="17"/>
      <c r="F289" s="17"/>
      <c r="G289" s="5"/>
    </row>
    <row r="290" spans="1:7" ht="12.75">
      <c r="A290" s="15"/>
      <c r="B290" s="15"/>
      <c r="C290" s="15"/>
      <c r="D290" s="16"/>
      <c r="E290" s="17"/>
      <c r="F290" s="17"/>
      <c r="G290" s="5"/>
    </row>
    <row r="291" spans="1:7" ht="12.75">
      <c r="A291" s="15"/>
      <c r="B291" s="15"/>
      <c r="C291" s="15"/>
      <c r="D291" s="16"/>
      <c r="E291" s="17"/>
      <c r="F291" s="17"/>
      <c r="G291" s="5"/>
    </row>
    <row r="292" spans="1:7" ht="12.75">
      <c r="A292" s="15"/>
      <c r="B292" s="15"/>
      <c r="C292" s="15"/>
      <c r="D292" s="16"/>
      <c r="E292" s="17"/>
      <c r="F292" s="17"/>
      <c r="G292" s="5"/>
    </row>
    <row r="293" spans="1:7" ht="12.75">
      <c r="A293" s="15"/>
      <c r="B293" s="15"/>
      <c r="C293" s="15"/>
      <c r="D293" s="16"/>
      <c r="E293" s="17"/>
      <c r="F293" s="17"/>
      <c r="G293" s="5"/>
    </row>
    <row r="294" spans="1:7" ht="12.75">
      <c r="A294" s="15"/>
      <c r="B294" s="15"/>
      <c r="C294" s="15"/>
      <c r="D294" s="16"/>
      <c r="E294" s="17"/>
      <c r="F294" s="17"/>
      <c r="G294" s="5"/>
    </row>
    <row r="295" spans="1:7" ht="12.75">
      <c r="A295" s="15"/>
      <c r="B295" s="15"/>
      <c r="C295" s="15"/>
      <c r="D295" s="16"/>
      <c r="E295" s="17"/>
      <c r="F295" s="17"/>
      <c r="G295" s="5"/>
    </row>
    <row r="296" spans="1:7" ht="12.75">
      <c r="A296" s="15"/>
      <c r="B296" s="15"/>
      <c r="C296" s="15"/>
      <c r="D296" s="16"/>
      <c r="E296" s="17"/>
      <c r="F296" s="17"/>
      <c r="G296" s="5"/>
    </row>
    <row r="297" spans="1:7" ht="12.75">
      <c r="A297" s="15"/>
      <c r="B297" s="15"/>
      <c r="C297" s="15"/>
      <c r="D297" s="16"/>
      <c r="E297" s="17"/>
      <c r="F297" s="17"/>
      <c r="G297" s="5"/>
    </row>
    <row r="298" spans="1:7" ht="12.75">
      <c r="A298" s="15"/>
      <c r="B298" s="15"/>
      <c r="C298" s="15"/>
      <c r="D298" s="16"/>
      <c r="E298" s="17"/>
      <c r="F298" s="17"/>
      <c r="G298" s="5"/>
    </row>
    <row r="299" spans="1:7" ht="12.75">
      <c r="A299" s="15"/>
      <c r="B299" s="15"/>
      <c r="C299" s="15"/>
      <c r="D299" s="16"/>
      <c r="E299" s="17"/>
      <c r="F299" s="17"/>
      <c r="G299" s="5"/>
    </row>
    <row r="300" spans="1:7" ht="12.75">
      <c r="A300" s="15"/>
      <c r="B300" s="15"/>
      <c r="C300" s="15"/>
      <c r="D300" s="16"/>
      <c r="E300" s="17"/>
      <c r="F300" s="17"/>
      <c r="G300" s="5"/>
    </row>
    <row r="301" spans="1:7" ht="12.75">
      <c r="A301" s="15"/>
      <c r="B301" s="15"/>
      <c r="C301" s="15"/>
      <c r="D301" s="16"/>
      <c r="E301" s="17"/>
      <c r="F301" s="17"/>
      <c r="G301" s="5"/>
    </row>
    <row r="302" spans="1:7" ht="12.75">
      <c r="A302" s="15"/>
      <c r="B302" s="15"/>
      <c r="C302" s="15"/>
      <c r="D302" s="16"/>
      <c r="E302" s="17"/>
      <c r="F302" s="17"/>
      <c r="G302" s="5"/>
    </row>
    <row r="303" spans="1:7" ht="12.75">
      <c r="A303" s="15"/>
      <c r="B303" s="15"/>
      <c r="C303" s="15"/>
      <c r="D303" s="16"/>
      <c r="E303" s="17"/>
      <c r="F303" s="17"/>
      <c r="G303" s="5"/>
    </row>
    <row r="304" spans="1:7" ht="12.75">
      <c r="A304" s="15"/>
      <c r="B304" s="15"/>
      <c r="C304" s="15"/>
      <c r="D304" s="16"/>
      <c r="E304" s="17"/>
      <c r="F304" s="17"/>
      <c r="G304" s="5"/>
    </row>
    <row r="305" spans="1:7" ht="12.75">
      <c r="A305" s="15"/>
      <c r="B305" s="15"/>
      <c r="C305" s="15"/>
      <c r="D305" s="16"/>
      <c r="E305" s="17"/>
      <c r="F305" s="17"/>
      <c r="G305" s="5"/>
    </row>
    <row r="306" spans="1:7" ht="12.75">
      <c r="A306" s="15"/>
      <c r="B306" s="15"/>
      <c r="C306" s="15"/>
      <c r="D306" s="16"/>
      <c r="E306" s="17"/>
      <c r="F306" s="17"/>
      <c r="G306" s="5"/>
    </row>
    <row r="307" spans="1:7" ht="12.75">
      <c r="A307" s="15"/>
      <c r="B307" s="15"/>
      <c r="C307" s="15"/>
      <c r="D307" s="16"/>
      <c r="E307" s="17"/>
      <c r="F307" s="17"/>
      <c r="G307" s="5"/>
    </row>
    <row r="308" spans="1:7" ht="12.75">
      <c r="A308" s="15"/>
      <c r="B308" s="15"/>
      <c r="C308" s="15"/>
      <c r="D308" s="16"/>
      <c r="E308" s="17"/>
      <c r="F308" s="17"/>
      <c r="G308" s="5"/>
    </row>
    <row r="309" spans="1:7" ht="12.75">
      <c r="A309" s="15"/>
      <c r="B309" s="15"/>
      <c r="C309" s="15"/>
      <c r="D309" s="16"/>
      <c r="E309" s="17"/>
      <c r="F309" s="17"/>
      <c r="G309" s="5"/>
    </row>
    <row r="310" spans="1:7" ht="12.75">
      <c r="A310" s="15"/>
      <c r="B310" s="15"/>
      <c r="C310" s="15"/>
      <c r="D310" s="16"/>
      <c r="E310" s="17"/>
      <c r="F310" s="17"/>
      <c r="G310" s="5"/>
    </row>
    <row r="311" spans="1:7" ht="12.75">
      <c r="A311" s="15"/>
      <c r="B311" s="15"/>
      <c r="C311" s="15"/>
      <c r="D311" s="16"/>
      <c r="E311" s="17"/>
      <c r="F311" s="17"/>
      <c r="G311" s="5"/>
    </row>
    <row r="312" spans="1:7" ht="12.75">
      <c r="A312" s="15"/>
      <c r="B312" s="15"/>
      <c r="C312" s="15"/>
      <c r="D312" s="16"/>
      <c r="E312" s="17"/>
      <c r="F312" s="17"/>
      <c r="G312" s="5"/>
    </row>
    <row r="313" spans="1:7" ht="12.75">
      <c r="A313" s="15"/>
      <c r="B313" s="15"/>
      <c r="C313" s="15"/>
      <c r="D313" s="16"/>
      <c r="E313" s="17"/>
      <c r="F313" s="17"/>
      <c r="G313" s="5"/>
    </row>
    <row r="314" spans="1:7" ht="12.75">
      <c r="A314" s="15"/>
      <c r="B314" s="15"/>
      <c r="C314" s="15"/>
      <c r="D314" s="16"/>
      <c r="E314" s="17"/>
      <c r="F314" s="17"/>
      <c r="G314" s="5"/>
    </row>
    <row r="315" spans="1:7" ht="12.75">
      <c r="A315" s="15"/>
      <c r="B315" s="15"/>
      <c r="C315" s="15"/>
      <c r="D315" s="16"/>
      <c r="E315" s="17"/>
      <c r="F315" s="17"/>
      <c r="G315" s="5"/>
    </row>
    <row r="316" spans="1:7" ht="12.75">
      <c r="A316" s="15"/>
      <c r="B316" s="15"/>
      <c r="C316" s="15"/>
      <c r="D316" s="16"/>
      <c r="E316" s="17"/>
      <c r="F316" s="17"/>
      <c r="G316" s="5"/>
    </row>
    <row r="317" spans="1:7" ht="12.75">
      <c r="A317" s="15"/>
      <c r="B317" s="15"/>
      <c r="C317" s="15"/>
      <c r="D317" s="16"/>
      <c r="E317" s="17"/>
      <c r="F317" s="17"/>
      <c r="G317" s="5"/>
    </row>
    <row r="318" spans="1:7" ht="12.75">
      <c r="A318" s="15"/>
      <c r="B318" s="15"/>
      <c r="C318" s="15"/>
      <c r="D318" s="16"/>
      <c r="E318" s="17"/>
      <c r="F318" s="17"/>
      <c r="G318" s="5"/>
    </row>
    <row r="319" spans="1:7" ht="12.75">
      <c r="A319" s="15"/>
      <c r="B319" s="15"/>
      <c r="C319" s="15"/>
      <c r="D319" s="16"/>
      <c r="E319" s="17"/>
      <c r="F319" s="17"/>
      <c r="G319" s="5"/>
    </row>
    <row r="320" spans="1:7" ht="12.75">
      <c r="A320" s="15"/>
      <c r="B320" s="15"/>
      <c r="C320" s="15"/>
      <c r="D320" s="16"/>
      <c r="E320" s="17"/>
      <c r="F320" s="17"/>
      <c r="G320" s="5"/>
    </row>
    <row r="321" spans="1:7" ht="12.75">
      <c r="A321" s="15"/>
      <c r="B321" s="15"/>
      <c r="C321" s="15"/>
      <c r="D321" s="16"/>
      <c r="E321" s="17"/>
      <c r="F321" s="17"/>
      <c r="G321" s="5"/>
    </row>
    <row r="322" spans="1:7" ht="12.75">
      <c r="A322" s="15"/>
      <c r="B322" s="15"/>
      <c r="C322" s="15"/>
      <c r="D322" s="16"/>
      <c r="E322" s="17"/>
      <c r="F322" s="17"/>
      <c r="G322" s="5"/>
    </row>
    <row r="323" spans="1:7" ht="12.75">
      <c r="A323" s="15"/>
      <c r="B323" s="15"/>
      <c r="C323" s="15"/>
      <c r="D323" s="16"/>
      <c r="E323" s="17"/>
      <c r="F323" s="17"/>
      <c r="G323" s="5"/>
    </row>
    <row r="324" spans="1:7" ht="12.75">
      <c r="A324" s="15"/>
      <c r="B324" s="15"/>
      <c r="C324" s="15"/>
      <c r="D324" s="16"/>
      <c r="E324" s="17"/>
      <c r="F324" s="17"/>
      <c r="G324" s="5"/>
    </row>
    <row r="325" spans="1:7" ht="12.75">
      <c r="A325" s="15"/>
      <c r="B325" s="15"/>
      <c r="C325" s="15"/>
      <c r="D325" s="16"/>
      <c r="E325" s="17"/>
      <c r="F325" s="17"/>
      <c r="G325" s="5"/>
    </row>
    <row r="326" spans="1:7" ht="12.75">
      <c r="A326" s="15"/>
      <c r="B326" s="15"/>
      <c r="C326" s="15"/>
      <c r="D326" s="16"/>
      <c r="E326" s="17"/>
      <c r="F326" s="17"/>
      <c r="G326" s="5"/>
    </row>
    <row r="327" spans="1:7" ht="12.75">
      <c r="A327" s="15"/>
      <c r="B327" s="15"/>
      <c r="C327" s="15"/>
      <c r="D327" s="16"/>
      <c r="E327" s="17"/>
      <c r="F327" s="17"/>
      <c r="G327" s="5"/>
    </row>
    <row r="328" spans="1:7" ht="12.75">
      <c r="A328" s="15"/>
      <c r="B328" s="15"/>
      <c r="C328" s="15"/>
      <c r="D328" s="16"/>
      <c r="E328" s="17"/>
      <c r="F328" s="17"/>
      <c r="G328" s="5"/>
    </row>
    <row r="329" spans="1:7" ht="12.75">
      <c r="A329" s="15"/>
      <c r="B329" s="15"/>
      <c r="C329" s="15"/>
      <c r="D329" s="16"/>
      <c r="E329" s="17"/>
      <c r="F329" s="17"/>
      <c r="G329" s="5"/>
    </row>
    <row r="330" spans="1:7" ht="12.75">
      <c r="A330" s="15"/>
      <c r="B330" s="15"/>
      <c r="C330" s="15"/>
      <c r="D330" s="16"/>
      <c r="E330" s="17"/>
      <c r="F330" s="17"/>
      <c r="G330" s="5"/>
    </row>
    <row r="331" spans="1:7" ht="12.75">
      <c r="A331" s="15"/>
      <c r="B331" s="15"/>
      <c r="C331" s="15"/>
      <c r="D331" s="16"/>
      <c r="E331" s="17"/>
      <c r="F331" s="17"/>
      <c r="G331" s="5"/>
    </row>
    <row r="332" spans="1:7" ht="12.75">
      <c r="A332" s="15"/>
      <c r="B332" s="15"/>
      <c r="C332" s="15"/>
      <c r="D332" s="16"/>
      <c r="E332" s="17"/>
      <c r="F332" s="17"/>
      <c r="G332" s="5"/>
    </row>
    <row r="333" spans="1:7" ht="12.75">
      <c r="A333" s="15"/>
      <c r="B333" s="15"/>
      <c r="C333" s="15"/>
      <c r="D333" s="16"/>
      <c r="E333" s="17"/>
      <c r="F333" s="17"/>
      <c r="G333" s="5"/>
    </row>
    <row r="334" spans="1:7" ht="12.75">
      <c r="A334" s="15"/>
      <c r="B334" s="15"/>
      <c r="C334" s="15"/>
      <c r="D334" s="16"/>
      <c r="E334" s="17"/>
      <c r="F334" s="17"/>
      <c r="G334" s="5"/>
    </row>
    <row r="335" spans="1:7" ht="12.75">
      <c r="A335" s="15"/>
      <c r="B335" s="15"/>
      <c r="C335" s="15"/>
      <c r="D335" s="16"/>
      <c r="E335" s="17"/>
      <c r="F335" s="17"/>
      <c r="G335" s="5"/>
    </row>
    <row r="336" spans="1:7" ht="12.75">
      <c r="A336" s="15"/>
      <c r="B336" s="15"/>
      <c r="C336" s="15"/>
      <c r="D336" s="16"/>
      <c r="E336" s="17"/>
      <c r="F336" s="17"/>
      <c r="G336" s="5"/>
    </row>
    <row r="337" spans="1:7" ht="12.75">
      <c r="A337" s="15"/>
      <c r="B337" s="15"/>
      <c r="C337" s="15"/>
      <c r="D337" s="16"/>
      <c r="E337" s="17"/>
      <c r="F337" s="17"/>
      <c r="G337" s="5"/>
    </row>
    <row r="338" spans="1:7" ht="12.75">
      <c r="A338" s="15"/>
      <c r="B338" s="15"/>
      <c r="C338" s="15"/>
      <c r="D338" s="16"/>
      <c r="E338" s="17"/>
      <c r="F338" s="17"/>
      <c r="G338" s="5"/>
    </row>
    <row r="339" spans="1:7" ht="12.75">
      <c r="A339" s="15"/>
      <c r="B339" s="15"/>
      <c r="C339" s="15"/>
      <c r="D339" s="16"/>
      <c r="E339" s="17"/>
      <c r="F339" s="17"/>
      <c r="G339" s="5"/>
    </row>
    <row r="340" spans="1:7" ht="12.75">
      <c r="A340" s="15"/>
      <c r="B340" s="15"/>
      <c r="C340" s="15"/>
      <c r="D340" s="16"/>
      <c r="E340" s="17"/>
      <c r="F340" s="17"/>
      <c r="G340" s="5"/>
    </row>
    <row r="341" spans="1:7" ht="12.75">
      <c r="A341" s="15"/>
      <c r="B341" s="15"/>
      <c r="C341" s="15"/>
      <c r="D341" s="16"/>
      <c r="E341" s="17"/>
      <c r="F341" s="17"/>
      <c r="G341" s="5"/>
    </row>
    <row r="342" spans="1:7" ht="12.75">
      <c r="A342" s="15"/>
      <c r="B342" s="15"/>
      <c r="C342" s="15"/>
      <c r="D342" s="16"/>
      <c r="E342" s="17"/>
      <c r="F342" s="17"/>
      <c r="G342" s="5"/>
    </row>
    <row r="343" spans="1:7" ht="12.75">
      <c r="A343" s="15"/>
      <c r="B343" s="15"/>
      <c r="C343" s="15"/>
      <c r="D343" s="16"/>
      <c r="E343" s="17"/>
      <c r="F343" s="17"/>
      <c r="G343" s="5"/>
    </row>
    <row r="344" spans="1:7" ht="12.75">
      <c r="A344" s="15"/>
      <c r="B344" s="15"/>
      <c r="C344" s="15"/>
      <c r="D344" s="16"/>
      <c r="E344" s="17"/>
      <c r="F344" s="17"/>
      <c r="G344" s="5"/>
    </row>
    <row r="345" spans="1:7" ht="12.75">
      <c r="A345" s="15"/>
      <c r="B345" s="15"/>
      <c r="C345" s="15"/>
      <c r="D345" s="16"/>
      <c r="E345" s="17"/>
      <c r="F345" s="17"/>
      <c r="G345" s="5"/>
    </row>
    <row r="346" spans="1:7" ht="12.75">
      <c r="A346" s="15"/>
      <c r="B346" s="15"/>
      <c r="C346" s="15"/>
      <c r="D346" s="16"/>
      <c r="E346" s="17"/>
      <c r="F346" s="17"/>
      <c r="G346" s="5"/>
    </row>
    <row r="347" spans="1:7" ht="12.75">
      <c r="A347" s="15"/>
      <c r="B347" s="15"/>
      <c r="C347" s="15"/>
      <c r="D347" s="16"/>
      <c r="E347" s="17"/>
      <c r="F347" s="17"/>
      <c r="G347" s="5"/>
    </row>
    <row r="348" spans="1:7" ht="12.75">
      <c r="A348" s="15"/>
      <c r="B348" s="15"/>
      <c r="C348" s="15"/>
      <c r="D348" s="16"/>
      <c r="E348" s="17"/>
      <c r="F348" s="17"/>
      <c r="G348" s="5"/>
    </row>
    <row r="349" spans="1:7" ht="12.75">
      <c r="A349" s="15"/>
      <c r="B349" s="15"/>
      <c r="C349" s="15"/>
      <c r="D349" s="16"/>
      <c r="E349" s="17"/>
      <c r="F349" s="17"/>
      <c r="G349" s="5"/>
    </row>
    <row r="350" spans="1:7" ht="12.75">
      <c r="A350" s="15"/>
      <c r="B350" s="15"/>
      <c r="C350" s="15"/>
      <c r="D350" s="16"/>
      <c r="E350" s="17"/>
      <c r="F350" s="17"/>
      <c r="G350" s="5"/>
    </row>
    <row r="351" spans="1:7" ht="12.75">
      <c r="A351" s="15"/>
      <c r="B351" s="15"/>
      <c r="C351" s="15"/>
      <c r="D351" s="16"/>
      <c r="E351" s="17"/>
      <c r="F351" s="17"/>
      <c r="G351" s="5"/>
    </row>
    <row r="352" spans="1:7" ht="12.75">
      <c r="A352" s="15"/>
      <c r="B352" s="15"/>
      <c r="C352" s="15"/>
      <c r="D352" s="16"/>
      <c r="E352" s="17"/>
      <c r="F352" s="17"/>
      <c r="G352" s="5"/>
    </row>
    <row r="353" spans="1:7" ht="12.75">
      <c r="A353" s="15"/>
      <c r="B353" s="15"/>
      <c r="C353" s="15"/>
      <c r="D353" s="16"/>
      <c r="E353" s="17"/>
      <c r="F353" s="17"/>
      <c r="G353" s="5"/>
    </row>
    <row r="354" spans="1:7" ht="12.75">
      <c r="A354" s="15"/>
      <c r="B354" s="15"/>
      <c r="C354" s="15"/>
      <c r="D354" s="16"/>
      <c r="E354" s="17"/>
      <c r="F354" s="17"/>
      <c r="G354" s="5"/>
    </row>
    <row r="355" spans="1:7" ht="12.75">
      <c r="A355" s="15"/>
      <c r="B355" s="15"/>
      <c r="C355" s="15"/>
      <c r="D355" s="16"/>
      <c r="E355" s="17"/>
      <c r="F355" s="17"/>
      <c r="G355" s="5"/>
    </row>
    <row r="356" spans="1:7" ht="12.75">
      <c r="A356" s="15"/>
      <c r="B356" s="15"/>
      <c r="C356" s="15"/>
      <c r="D356" s="16"/>
      <c r="E356" s="17"/>
      <c r="F356" s="17"/>
      <c r="G356" s="5"/>
    </row>
    <row r="357" spans="1:7" ht="12.75">
      <c r="A357" s="15"/>
      <c r="B357" s="15"/>
      <c r="C357" s="15"/>
      <c r="D357" s="16"/>
      <c r="E357" s="17"/>
      <c r="F357" s="17"/>
      <c r="G357" s="5"/>
    </row>
    <row r="358" spans="1:7" ht="12.75">
      <c r="A358" s="15"/>
      <c r="B358" s="15"/>
      <c r="C358" s="15"/>
      <c r="D358" s="16"/>
      <c r="E358" s="17"/>
      <c r="F358" s="17"/>
      <c r="G358" s="5"/>
    </row>
    <row r="359" spans="1:7" ht="12.75">
      <c r="A359" s="15"/>
      <c r="B359" s="15"/>
      <c r="C359" s="15"/>
      <c r="D359" s="16"/>
      <c r="E359" s="17"/>
      <c r="F359" s="17"/>
      <c r="G359" s="5"/>
    </row>
    <row r="360" spans="1:7" ht="12.75">
      <c r="A360" s="15"/>
      <c r="B360" s="15"/>
      <c r="C360" s="15"/>
      <c r="D360" s="16"/>
      <c r="E360" s="17"/>
      <c r="F360" s="17"/>
      <c r="G360" s="5"/>
    </row>
    <row r="361" spans="1:7" ht="12.75">
      <c r="A361" s="15"/>
      <c r="B361" s="15"/>
      <c r="C361" s="15"/>
      <c r="D361" s="16"/>
      <c r="E361" s="17"/>
      <c r="F361" s="17"/>
      <c r="G361" s="5"/>
    </row>
    <row r="362" spans="1:7" ht="12.75">
      <c r="A362" s="15"/>
      <c r="B362" s="15"/>
      <c r="C362" s="15"/>
      <c r="D362" s="16"/>
      <c r="E362" s="17"/>
      <c r="F362" s="17"/>
      <c r="G362" s="5"/>
    </row>
    <row r="363" spans="1:7" ht="12.75">
      <c r="A363" s="15"/>
      <c r="B363" s="15"/>
      <c r="C363" s="15"/>
      <c r="D363" s="16"/>
      <c r="E363" s="17"/>
      <c r="F363" s="17"/>
      <c r="G363" s="5"/>
    </row>
    <row r="364" spans="1:7" ht="12.75">
      <c r="A364" s="15"/>
      <c r="B364" s="15"/>
      <c r="C364" s="15"/>
      <c r="D364" s="16"/>
      <c r="E364" s="17"/>
      <c r="F364" s="17"/>
      <c r="G364" s="5"/>
    </row>
    <row r="365" spans="1:7" ht="12.75">
      <c r="A365" s="15"/>
      <c r="B365" s="15"/>
      <c r="C365" s="15"/>
      <c r="D365" s="16"/>
      <c r="E365" s="17"/>
      <c r="F365" s="17"/>
      <c r="G365" s="5"/>
    </row>
    <row r="366" spans="1:7" ht="12.75">
      <c r="A366" s="15"/>
      <c r="B366" s="15"/>
      <c r="C366" s="15"/>
      <c r="D366" s="16"/>
      <c r="E366" s="17"/>
      <c r="F366" s="17"/>
      <c r="G366" s="5"/>
    </row>
    <row r="367" spans="1:7" ht="12.75">
      <c r="A367" s="15"/>
      <c r="B367" s="15"/>
      <c r="C367" s="15"/>
      <c r="D367" s="16"/>
      <c r="E367" s="17"/>
      <c r="F367" s="17"/>
      <c r="G367" s="5"/>
    </row>
    <row r="368" spans="1:7" ht="12.75">
      <c r="A368" s="15"/>
      <c r="B368" s="15"/>
      <c r="C368" s="15"/>
      <c r="D368" s="16"/>
      <c r="E368" s="17"/>
      <c r="F368" s="17"/>
      <c r="G368" s="5"/>
    </row>
    <row r="369" spans="1:7" ht="12.75">
      <c r="A369" s="15"/>
      <c r="B369" s="15"/>
      <c r="C369" s="15"/>
      <c r="D369" s="16"/>
      <c r="E369" s="17"/>
      <c r="F369" s="17"/>
      <c r="G369" s="5"/>
    </row>
    <row r="370" spans="1:7" ht="12.75">
      <c r="A370" s="15"/>
      <c r="B370" s="15"/>
      <c r="C370" s="15"/>
      <c r="D370" s="16"/>
      <c r="E370" s="17"/>
      <c r="F370" s="17"/>
      <c r="G370" s="5"/>
    </row>
    <row r="371" spans="1:7" ht="12.75">
      <c r="A371" s="15"/>
      <c r="B371" s="15"/>
      <c r="C371" s="15"/>
      <c r="D371" s="16"/>
      <c r="E371" s="17"/>
      <c r="F371" s="17"/>
      <c r="G371" s="5"/>
    </row>
    <row r="372" spans="1:7" ht="12.75">
      <c r="A372" s="15"/>
      <c r="B372" s="15"/>
      <c r="C372" s="15"/>
      <c r="D372" s="16"/>
      <c r="E372" s="17"/>
      <c r="F372" s="17"/>
      <c r="G372" s="5"/>
    </row>
    <row r="373" spans="1:7" ht="12.75">
      <c r="A373" s="15"/>
      <c r="B373" s="15"/>
      <c r="C373" s="15"/>
      <c r="D373" s="16"/>
      <c r="E373" s="17"/>
      <c r="F373" s="17"/>
      <c r="G373" s="5"/>
    </row>
    <row r="374" spans="1:7" ht="12.75">
      <c r="A374" s="15"/>
      <c r="B374" s="15"/>
      <c r="C374" s="15"/>
      <c r="D374" s="16"/>
      <c r="E374" s="17"/>
      <c r="F374" s="17"/>
      <c r="G374" s="5"/>
    </row>
    <row r="375" spans="1:7" ht="12.75">
      <c r="A375" s="15"/>
      <c r="B375" s="15"/>
      <c r="C375" s="15"/>
      <c r="D375" s="16"/>
      <c r="E375" s="17"/>
      <c r="F375" s="17"/>
      <c r="G375" s="5"/>
    </row>
    <row r="376" spans="1:7" ht="12.75">
      <c r="A376" s="15"/>
      <c r="B376" s="15"/>
      <c r="C376" s="15"/>
      <c r="D376" s="16"/>
      <c r="E376" s="17"/>
      <c r="F376" s="17"/>
      <c r="G376" s="5"/>
    </row>
    <row r="377" spans="1:7" ht="12.75">
      <c r="A377" s="15"/>
      <c r="B377" s="15"/>
      <c r="C377" s="15"/>
      <c r="D377" s="16"/>
      <c r="E377" s="17"/>
      <c r="F377" s="17"/>
      <c r="G377" s="5"/>
    </row>
    <row r="378" spans="1:7" ht="12.75">
      <c r="A378" s="15"/>
      <c r="B378" s="15"/>
      <c r="C378" s="15"/>
      <c r="D378" s="16"/>
      <c r="E378" s="17"/>
      <c r="F378" s="17"/>
      <c r="G378" s="5"/>
    </row>
    <row r="379" spans="1:7" ht="12.75">
      <c r="A379" s="15"/>
      <c r="B379" s="15"/>
      <c r="C379" s="15"/>
      <c r="D379" s="16"/>
      <c r="E379" s="17"/>
      <c r="F379" s="17"/>
      <c r="G379" s="5"/>
    </row>
    <row r="380" spans="1:7" ht="12.75">
      <c r="A380" s="15"/>
      <c r="B380" s="15"/>
      <c r="C380" s="15"/>
      <c r="D380" s="16"/>
      <c r="E380" s="17"/>
      <c r="F380" s="17"/>
      <c r="G380" s="5"/>
    </row>
    <row r="381" spans="1:7" ht="12.75">
      <c r="A381" s="15"/>
      <c r="B381" s="15"/>
      <c r="C381" s="15"/>
      <c r="D381" s="16"/>
      <c r="E381" s="17"/>
      <c r="F381" s="17"/>
      <c r="G381" s="5"/>
    </row>
    <row r="382" spans="1:7" ht="12.75">
      <c r="A382" s="15"/>
      <c r="B382" s="15"/>
      <c r="C382" s="15"/>
      <c r="D382" s="16"/>
      <c r="E382" s="17"/>
      <c r="F382" s="17"/>
      <c r="G382" s="5"/>
    </row>
    <row r="383" spans="1:7" ht="12.75">
      <c r="A383" s="15"/>
      <c r="B383" s="15"/>
      <c r="C383" s="15"/>
      <c r="D383" s="16"/>
      <c r="E383" s="17"/>
      <c r="F383" s="17"/>
      <c r="G383" s="5"/>
    </row>
    <row r="384" spans="1:7" ht="12.75">
      <c r="A384" s="15"/>
      <c r="B384" s="15"/>
      <c r="C384" s="15"/>
      <c r="D384" s="16"/>
      <c r="E384" s="17"/>
      <c r="F384" s="17"/>
      <c r="G384" s="5"/>
    </row>
    <row r="385" spans="1:7" ht="12.75">
      <c r="A385" s="15"/>
      <c r="B385" s="15"/>
      <c r="C385" s="15"/>
      <c r="D385" s="16"/>
      <c r="E385" s="17"/>
      <c r="F385" s="17"/>
      <c r="G385" s="5"/>
    </row>
    <row r="386" spans="1:7" ht="12.75">
      <c r="A386" s="15"/>
      <c r="B386" s="15"/>
      <c r="C386" s="15"/>
      <c r="D386" s="16"/>
      <c r="E386" s="17"/>
      <c r="F386" s="17"/>
      <c r="G386" s="5"/>
    </row>
    <row r="387" spans="1:7" ht="12.75">
      <c r="A387" s="15"/>
      <c r="B387" s="15"/>
      <c r="C387" s="15"/>
      <c r="D387" s="16"/>
      <c r="E387" s="17"/>
      <c r="F387" s="17"/>
      <c r="G387" s="5"/>
    </row>
    <row r="388" spans="1:7" ht="12.75">
      <c r="A388" s="15"/>
      <c r="B388" s="15"/>
      <c r="C388" s="15"/>
      <c r="D388" s="16"/>
      <c r="E388" s="17"/>
      <c r="F388" s="17"/>
      <c r="G388" s="5"/>
    </row>
    <row r="389" spans="1:7" ht="12.75">
      <c r="A389" s="15"/>
      <c r="B389" s="15"/>
      <c r="C389" s="15"/>
      <c r="D389" s="16"/>
      <c r="E389" s="17"/>
      <c r="F389" s="17"/>
      <c r="G389" s="5"/>
    </row>
    <row r="390" spans="1:7" ht="12.75">
      <c r="A390" s="15"/>
      <c r="B390" s="15"/>
      <c r="C390" s="15"/>
      <c r="D390" s="16"/>
      <c r="E390" s="17"/>
      <c r="F390" s="17"/>
      <c r="G390" s="5"/>
    </row>
    <row r="391" spans="1:7" ht="12.75">
      <c r="A391" s="15"/>
      <c r="B391" s="15"/>
      <c r="C391" s="15"/>
      <c r="D391" s="16"/>
      <c r="E391" s="17"/>
      <c r="F391" s="17"/>
      <c r="G391" s="5"/>
    </row>
    <row r="392" spans="1:7" ht="12.75">
      <c r="A392" s="15"/>
      <c r="B392" s="15"/>
      <c r="C392" s="15"/>
      <c r="D392" s="16"/>
      <c r="E392" s="17"/>
      <c r="F392" s="17"/>
      <c r="G392" s="5"/>
    </row>
    <row r="393" spans="1:7" ht="12.75">
      <c r="A393" s="15"/>
      <c r="B393" s="15"/>
      <c r="C393" s="15"/>
      <c r="D393" s="16"/>
      <c r="E393" s="17"/>
      <c r="F393" s="17"/>
      <c r="G393" s="5"/>
    </row>
    <row r="394" spans="1:7" ht="12.75">
      <c r="A394" s="15"/>
      <c r="B394" s="15"/>
      <c r="C394" s="15"/>
      <c r="D394" s="16"/>
      <c r="E394" s="17"/>
      <c r="F394" s="17"/>
      <c r="G394" s="5"/>
    </row>
    <row r="395" spans="1:7" ht="12.75">
      <c r="A395" s="15"/>
      <c r="B395" s="15"/>
      <c r="C395" s="15"/>
      <c r="D395" s="16"/>
      <c r="E395" s="17"/>
      <c r="F395" s="17"/>
      <c r="G395" s="5"/>
    </row>
    <row r="396" spans="1:7" ht="12.75">
      <c r="A396" s="15"/>
      <c r="B396" s="15"/>
      <c r="C396" s="15"/>
      <c r="D396" s="16"/>
      <c r="E396" s="17"/>
      <c r="F396" s="17"/>
      <c r="G396" s="5"/>
    </row>
    <row r="397" spans="1:7" ht="12.75">
      <c r="A397" s="15"/>
      <c r="B397" s="15"/>
      <c r="C397" s="15"/>
      <c r="D397" s="16"/>
      <c r="E397" s="17"/>
      <c r="F397" s="17"/>
      <c r="G397" s="5"/>
    </row>
    <row r="398" spans="1:7" ht="12.75">
      <c r="A398" s="15"/>
      <c r="B398" s="15"/>
      <c r="C398" s="15"/>
      <c r="D398" s="16"/>
      <c r="E398" s="17"/>
      <c r="F398" s="17"/>
      <c r="G398" s="5"/>
    </row>
    <row r="399" spans="1:7" ht="12.75">
      <c r="A399" s="15"/>
      <c r="B399" s="15"/>
      <c r="C399" s="15"/>
      <c r="D399" s="16"/>
      <c r="E399" s="17"/>
      <c r="F399" s="17"/>
      <c r="G399" s="5"/>
    </row>
    <row r="400" spans="1:7" ht="12.75">
      <c r="A400" s="15"/>
      <c r="B400" s="15"/>
      <c r="C400" s="15"/>
      <c r="D400" s="16"/>
      <c r="E400" s="17"/>
      <c r="F400" s="17"/>
      <c r="G400" s="5"/>
    </row>
    <row r="401" spans="1:7" ht="12.75">
      <c r="A401" s="15"/>
      <c r="B401" s="15"/>
      <c r="C401" s="15"/>
      <c r="D401" s="16"/>
      <c r="E401" s="17"/>
      <c r="F401" s="17"/>
      <c r="G401" s="5"/>
    </row>
    <row r="402" spans="1:7" ht="12.75">
      <c r="A402" s="15"/>
      <c r="B402" s="15"/>
      <c r="C402" s="15"/>
      <c r="D402" s="16"/>
      <c r="E402" s="17"/>
      <c r="F402" s="17"/>
      <c r="G402" s="5"/>
    </row>
    <row r="403" spans="1:7" ht="12.75">
      <c r="A403" s="15"/>
      <c r="B403" s="15"/>
      <c r="C403" s="15"/>
      <c r="D403" s="16"/>
      <c r="E403" s="17"/>
      <c r="F403" s="17"/>
      <c r="G403" s="5"/>
    </row>
    <row r="404" spans="1:7" ht="12.75">
      <c r="A404" s="15"/>
      <c r="B404" s="15"/>
      <c r="C404" s="15"/>
      <c r="D404" s="16"/>
      <c r="E404" s="17"/>
      <c r="F404" s="17"/>
      <c r="G404" s="5"/>
    </row>
    <row r="405" spans="1:7" ht="12.75">
      <c r="A405" s="15"/>
      <c r="B405" s="15"/>
      <c r="C405" s="15"/>
      <c r="D405" s="16"/>
      <c r="E405" s="17"/>
      <c r="F405" s="17"/>
      <c r="G405" s="5"/>
    </row>
    <row r="406" spans="1:7" ht="12.75">
      <c r="A406" s="15"/>
      <c r="B406" s="15"/>
      <c r="C406" s="15"/>
      <c r="D406" s="16"/>
      <c r="E406" s="17"/>
      <c r="F406" s="17"/>
      <c r="G406" s="5"/>
    </row>
    <row r="407" spans="1:7" ht="12.75">
      <c r="A407" s="15"/>
      <c r="B407" s="15"/>
      <c r="C407" s="15"/>
      <c r="D407" s="16"/>
      <c r="E407" s="17"/>
      <c r="F407" s="17"/>
      <c r="G407" s="5"/>
    </row>
    <row r="408" spans="1:7" ht="12.75">
      <c r="A408" s="15"/>
      <c r="B408" s="15"/>
      <c r="C408" s="15"/>
      <c r="D408" s="16"/>
      <c r="E408" s="17"/>
      <c r="F408" s="17"/>
      <c r="G408" s="5"/>
    </row>
    <row r="409" spans="1:7" ht="12.75">
      <c r="A409" s="15"/>
      <c r="B409" s="15"/>
      <c r="C409" s="15"/>
      <c r="D409" s="16"/>
      <c r="E409" s="17"/>
      <c r="F409" s="17"/>
      <c r="G409" s="5"/>
    </row>
    <row r="410" spans="1:7" ht="12.75">
      <c r="A410" s="15"/>
      <c r="B410" s="15"/>
      <c r="C410" s="15"/>
      <c r="D410" s="16"/>
      <c r="E410" s="17"/>
      <c r="F410" s="17"/>
      <c r="G410" s="5"/>
    </row>
    <row r="411" spans="1:7" ht="12.75">
      <c r="A411" s="15"/>
      <c r="B411" s="15"/>
      <c r="C411" s="15"/>
      <c r="D411" s="16"/>
      <c r="E411" s="17"/>
      <c r="F411" s="17"/>
      <c r="G411" s="5"/>
    </row>
    <row r="412" spans="1:7" ht="12.75">
      <c r="A412" s="15"/>
      <c r="B412" s="15"/>
      <c r="C412" s="15"/>
      <c r="D412" s="16"/>
      <c r="E412" s="17"/>
      <c r="F412" s="17"/>
      <c r="G412" s="5"/>
    </row>
    <row r="413" spans="1:7" ht="12.75">
      <c r="A413" s="15"/>
      <c r="B413" s="15"/>
      <c r="C413" s="15"/>
      <c r="D413" s="16"/>
      <c r="E413" s="17"/>
      <c r="F413" s="17"/>
      <c r="G413" s="5"/>
    </row>
    <row r="414" spans="1:7" ht="12.75">
      <c r="A414" s="15"/>
      <c r="B414" s="15"/>
      <c r="C414" s="15"/>
      <c r="D414" s="16"/>
      <c r="E414" s="17"/>
      <c r="F414" s="17"/>
      <c r="G414" s="5"/>
    </row>
    <row r="415" spans="1:7" ht="12.75">
      <c r="A415" s="15"/>
      <c r="B415" s="15"/>
      <c r="C415" s="15"/>
      <c r="D415" s="16"/>
      <c r="E415" s="17"/>
      <c r="F415" s="17"/>
      <c r="G415" s="5"/>
    </row>
    <row r="416" spans="1:7" ht="12.75">
      <c r="A416" s="15"/>
      <c r="B416" s="15"/>
      <c r="C416" s="15"/>
      <c r="D416" s="16"/>
      <c r="E416" s="17"/>
      <c r="F416" s="17"/>
      <c r="G416" s="5"/>
    </row>
    <row r="417" spans="1:7" ht="12.75">
      <c r="A417" s="15"/>
      <c r="B417" s="15"/>
      <c r="C417" s="15"/>
      <c r="D417" s="16"/>
      <c r="E417" s="17"/>
      <c r="F417" s="17"/>
      <c r="G417" s="5"/>
    </row>
    <row r="418" spans="1:7" ht="12.75">
      <c r="A418" s="15"/>
      <c r="B418" s="15"/>
      <c r="C418" s="15"/>
      <c r="D418" s="16"/>
      <c r="E418" s="17"/>
      <c r="F418" s="17"/>
      <c r="G418" s="5"/>
    </row>
    <row r="419" spans="1:7" ht="12.75">
      <c r="A419" s="15"/>
      <c r="B419" s="15"/>
      <c r="C419" s="15"/>
      <c r="D419" s="16"/>
      <c r="E419" s="17"/>
      <c r="F419" s="17"/>
      <c r="G419" s="5"/>
    </row>
    <row r="420" spans="1:7" ht="12.75">
      <c r="A420" s="15"/>
      <c r="B420" s="15"/>
      <c r="C420" s="15"/>
      <c r="D420" s="16"/>
      <c r="E420" s="17"/>
      <c r="F420" s="17"/>
      <c r="G420" s="5"/>
    </row>
    <row r="421" spans="1:7" ht="12.75">
      <c r="A421" s="15"/>
      <c r="B421" s="15"/>
      <c r="C421" s="15"/>
      <c r="D421" s="16"/>
      <c r="E421" s="17"/>
      <c r="F421" s="17"/>
      <c r="G421" s="5"/>
    </row>
    <row r="422" spans="1:7" ht="12.75">
      <c r="A422" s="15"/>
      <c r="B422" s="15"/>
      <c r="C422" s="15"/>
      <c r="D422" s="16"/>
      <c r="E422" s="17"/>
      <c r="F422" s="17"/>
      <c r="G422" s="5"/>
    </row>
    <row r="423" spans="1:7" ht="12.75">
      <c r="A423" s="15"/>
      <c r="B423" s="15"/>
      <c r="C423" s="15"/>
      <c r="D423" s="16"/>
      <c r="E423" s="17"/>
      <c r="F423" s="17"/>
      <c r="G423" s="5"/>
    </row>
    <row r="424" spans="1:7" ht="12.75">
      <c r="A424" s="15"/>
      <c r="B424" s="15"/>
      <c r="C424" s="15"/>
      <c r="D424" s="16"/>
      <c r="E424" s="17"/>
      <c r="F424" s="17"/>
      <c r="G424" s="5"/>
    </row>
    <row r="425" spans="1:7" ht="12.75">
      <c r="A425" s="15"/>
      <c r="B425" s="15"/>
      <c r="C425" s="15"/>
      <c r="D425" s="16"/>
      <c r="E425" s="17"/>
      <c r="F425" s="17"/>
      <c r="G425" s="5"/>
    </row>
    <row r="426" spans="1:7" ht="12.75">
      <c r="A426" s="15"/>
      <c r="B426" s="15"/>
      <c r="C426" s="15"/>
      <c r="D426" s="16"/>
      <c r="E426" s="17"/>
      <c r="F426" s="17"/>
      <c r="G426" s="5"/>
    </row>
    <row r="427" spans="1:7" ht="12.75">
      <c r="A427" s="15"/>
      <c r="B427" s="15"/>
      <c r="C427" s="15"/>
      <c r="D427" s="16"/>
      <c r="E427" s="17"/>
      <c r="F427" s="17"/>
      <c r="G427" s="5"/>
    </row>
    <row r="428" spans="1:7" ht="12.75">
      <c r="A428" s="15"/>
      <c r="B428" s="15"/>
      <c r="C428" s="15"/>
      <c r="D428" s="16"/>
      <c r="E428" s="17"/>
      <c r="F428" s="17"/>
      <c r="G428" s="5"/>
    </row>
    <row r="429" spans="1:7" ht="12.75">
      <c r="A429" s="15"/>
      <c r="B429" s="15"/>
      <c r="C429" s="15"/>
      <c r="D429" s="16"/>
      <c r="E429" s="17"/>
      <c r="F429" s="17"/>
      <c r="G429" s="5"/>
    </row>
    <row r="430" spans="1:7" ht="12.75">
      <c r="A430" s="15"/>
      <c r="B430" s="15"/>
      <c r="C430" s="15"/>
      <c r="D430" s="16"/>
      <c r="E430" s="17"/>
      <c r="F430" s="17"/>
      <c r="G430" s="5"/>
    </row>
    <row r="431" spans="1:7" ht="12.75">
      <c r="A431" s="15"/>
      <c r="B431" s="15"/>
      <c r="C431" s="15"/>
      <c r="D431" s="16"/>
      <c r="E431" s="17"/>
      <c r="F431" s="17"/>
      <c r="G431" s="5"/>
    </row>
    <row r="432" spans="1:7" ht="12.75">
      <c r="A432" s="15"/>
      <c r="B432" s="15"/>
      <c r="C432" s="15"/>
      <c r="D432" s="16"/>
      <c r="E432" s="17"/>
      <c r="F432" s="17"/>
      <c r="G432" s="5"/>
    </row>
    <row r="433" spans="1:7" ht="12.75">
      <c r="A433" s="15"/>
      <c r="B433" s="15"/>
      <c r="C433" s="15"/>
      <c r="D433" s="16"/>
      <c r="E433" s="17"/>
      <c r="F433" s="17"/>
      <c r="G433" s="5"/>
    </row>
    <row r="434" spans="1:7" ht="12.75">
      <c r="A434" s="15"/>
      <c r="B434" s="15"/>
      <c r="C434" s="15"/>
      <c r="D434" s="16"/>
      <c r="E434" s="17"/>
      <c r="F434" s="17"/>
      <c r="G434" s="5"/>
    </row>
    <row r="435" spans="1:7" ht="12.75">
      <c r="A435" s="15"/>
      <c r="B435" s="15"/>
      <c r="C435" s="15"/>
      <c r="D435" s="16"/>
      <c r="E435" s="17"/>
      <c r="F435" s="17"/>
      <c r="G435" s="5"/>
    </row>
    <row r="436" spans="1:7" ht="12.75">
      <c r="A436" s="15"/>
      <c r="B436" s="15"/>
      <c r="C436" s="15"/>
      <c r="D436" s="16"/>
      <c r="E436" s="17"/>
      <c r="F436" s="17"/>
      <c r="G436" s="5"/>
    </row>
    <row r="437" spans="1:7" ht="12.75">
      <c r="A437" s="15"/>
      <c r="B437" s="15"/>
      <c r="C437" s="15"/>
      <c r="D437" s="16"/>
      <c r="E437" s="17"/>
      <c r="F437" s="17"/>
      <c r="G437" s="5"/>
    </row>
    <row r="438" spans="1:7" ht="12.75">
      <c r="A438" s="15"/>
      <c r="B438" s="15"/>
      <c r="C438" s="15"/>
      <c r="D438" s="16"/>
      <c r="E438" s="17"/>
      <c r="F438" s="17"/>
      <c r="G438" s="5"/>
    </row>
    <row r="439" spans="1:7" ht="12.75">
      <c r="A439" s="15"/>
      <c r="B439" s="15"/>
      <c r="C439" s="15"/>
      <c r="D439" s="16"/>
      <c r="E439" s="17"/>
      <c r="F439" s="17"/>
      <c r="G439" s="5"/>
    </row>
    <row r="440" spans="1:7" ht="12.75">
      <c r="A440" s="15"/>
      <c r="B440" s="15"/>
      <c r="C440" s="15"/>
      <c r="D440" s="16"/>
      <c r="E440" s="17"/>
      <c r="F440" s="17"/>
      <c r="G440" s="5"/>
    </row>
    <row r="441" spans="1:7" ht="12.75">
      <c r="A441" s="15"/>
      <c r="B441" s="15"/>
      <c r="C441" s="15"/>
      <c r="D441" s="16"/>
      <c r="E441" s="17"/>
      <c r="F441" s="17"/>
      <c r="G441" s="5"/>
    </row>
    <row r="442" spans="1:7" ht="12.75">
      <c r="A442" s="15"/>
      <c r="B442" s="15"/>
      <c r="C442" s="15"/>
      <c r="D442" s="16"/>
      <c r="E442" s="17"/>
      <c r="F442" s="17"/>
      <c r="G442" s="5"/>
    </row>
    <row r="443" spans="1:7" ht="12.75">
      <c r="A443" s="15"/>
      <c r="B443" s="15"/>
      <c r="C443" s="15"/>
      <c r="D443" s="16"/>
      <c r="E443" s="17"/>
      <c r="F443" s="17"/>
      <c r="G443" s="5"/>
    </row>
    <row r="444" spans="1:7" ht="12.75">
      <c r="A444" s="15"/>
      <c r="B444" s="15"/>
      <c r="C444" s="15"/>
      <c r="D444" s="16"/>
      <c r="E444" s="17"/>
      <c r="F444" s="17"/>
      <c r="G444" s="5"/>
    </row>
    <row r="445" spans="1:7" ht="12.75">
      <c r="A445" s="15"/>
      <c r="B445" s="15"/>
      <c r="C445" s="15"/>
      <c r="D445" s="16"/>
      <c r="E445" s="17"/>
      <c r="F445" s="17"/>
      <c r="G445" s="5"/>
    </row>
    <row r="446" spans="1:7" ht="12.75">
      <c r="A446" s="15"/>
      <c r="B446" s="15"/>
      <c r="C446" s="15"/>
      <c r="D446" s="16"/>
      <c r="E446" s="17"/>
      <c r="F446" s="17"/>
      <c r="G446" s="5"/>
    </row>
    <row r="447" spans="1:7" ht="12.75">
      <c r="A447" s="15"/>
      <c r="B447" s="15"/>
      <c r="C447" s="15"/>
      <c r="D447" s="16"/>
      <c r="E447" s="17"/>
      <c r="F447" s="17"/>
      <c r="G447" s="5"/>
    </row>
    <row r="448" spans="1:7" ht="12.75">
      <c r="A448" s="15"/>
      <c r="B448" s="15"/>
      <c r="C448" s="15"/>
      <c r="D448" s="16"/>
      <c r="E448" s="17"/>
      <c r="F448" s="17"/>
      <c r="G448" s="5"/>
    </row>
    <row r="449" spans="1:7" ht="12.75">
      <c r="A449" s="15"/>
      <c r="B449" s="15"/>
      <c r="C449" s="15"/>
      <c r="D449" s="16"/>
      <c r="E449" s="17"/>
      <c r="F449" s="17"/>
      <c r="G449" s="5"/>
    </row>
    <row r="450" spans="1:7" ht="12.75">
      <c r="A450" s="15"/>
      <c r="B450" s="15"/>
      <c r="C450" s="15"/>
      <c r="D450" s="16"/>
      <c r="E450" s="17"/>
      <c r="F450" s="17"/>
      <c r="G450" s="5"/>
    </row>
    <row r="451" spans="1:7" ht="12.75">
      <c r="A451" s="15"/>
      <c r="B451" s="15"/>
      <c r="C451" s="15"/>
      <c r="D451" s="16"/>
      <c r="E451" s="17"/>
      <c r="F451" s="17"/>
      <c r="G451" s="5"/>
    </row>
    <row r="452" spans="1:7" ht="12.75">
      <c r="A452" s="15"/>
      <c r="B452" s="15"/>
      <c r="C452" s="15"/>
      <c r="D452" s="16"/>
      <c r="E452" s="17"/>
      <c r="F452" s="17"/>
      <c r="G452" s="5"/>
    </row>
    <row r="453" spans="1:7" ht="12.75">
      <c r="A453" s="15"/>
      <c r="B453" s="15"/>
      <c r="C453" s="15"/>
      <c r="D453" s="16"/>
      <c r="E453" s="17"/>
      <c r="F453" s="17"/>
      <c r="G453" s="5"/>
    </row>
    <row r="454" spans="1:7" ht="12.75">
      <c r="A454" s="15"/>
      <c r="B454" s="15"/>
      <c r="C454" s="15"/>
      <c r="D454" s="16"/>
      <c r="E454" s="17"/>
      <c r="F454" s="17"/>
      <c r="G454" s="5"/>
    </row>
    <row r="455" spans="1:7" ht="12.75">
      <c r="A455" s="15"/>
      <c r="B455" s="15"/>
      <c r="C455" s="15"/>
      <c r="D455" s="16"/>
      <c r="E455" s="17"/>
      <c r="F455" s="17"/>
      <c r="G455" s="5"/>
    </row>
    <row r="456" spans="1:7" ht="12.75">
      <c r="A456" s="15"/>
      <c r="B456" s="15"/>
      <c r="C456" s="15"/>
      <c r="D456" s="16"/>
      <c r="E456" s="17"/>
      <c r="F456" s="17"/>
      <c r="G456" s="5"/>
    </row>
    <row r="457" spans="1:7" ht="12.75">
      <c r="A457" s="15"/>
      <c r="B457" s="15"/>
      <c r="C457" s="15"/>
      <c r="D457" s="16"/>
      <c r="E457" s="17"/>
      <c r="F457" s="17"/>
      <c r="G457" s="5"/>
    </row>
    <row r="458" spans="1:7" ht="12.75">
      <c r="A458" s="15"/>
      <c r="B458" s="15"/>
      <c r="C458" s="15"/>
      <c r="D458" s="16"/>
      <c r="E458" s="17"/>
      <c r="F458" s="17"/>
      <c r="G458" s="5"/>
    </row>
    <row r="459" spans="1:7" ht="12.75">
      <c r="A459" s="15"/>
      <c r="B459" s="15"/>
      <c r="C459" s="15"/>
      <c r="D459" s="16"/>
      <c r="E459" s="17"/>
      <c r="F459" s="17"/>
      <c r="G459" s="5"/>
    </row>
    <row r="460" spans="1:7" ht="12.75">
      <c r="A460" s="15"/>
      <c r="B460" s="15"/>
      <c r="C460" s="15"/>
      <c r="D460" s="16"/>
      <c r="E460" s="17"/>
      <c r="F460" s="17"/>
      <c r="G460" s="5"/>
    </row>
    <row r="461" spans="1:7" ht="12.75">
      <c r="A461" s="15"/>
      <c r="B461" s="15"/>
      <c r="C461" s="15"/>
      <c r="D461" s="16"/>
      <c r="E461" s="17"/>
      <c r="F461" s="17"/>
      <c r="G461" s="5"/>
    </row>
    <row r="462" spans="1:7" ht="12.75">
      <c r="A462" s="15"/>
      <c r="B462" s="15"/>
      <c r="C462" s="15"/>
      <c r="D462" s="16"/>
      <c r="E462" s="17"/>
      <c r="F462" s="17"/>
      <c r="G462" s="5"/>
    </row>
    <row r="463" spans="1:7" ht="12.75">
      <c r="A463" s="15"/>
      <c r="B463" s="15"/>
      <c r="C463" s="15"/>
      <c r="D463" s="16"/>
      <c r="E463" s="17"/>
      <c r="F463" s="17"/>
      <c r="G463" s="5"/>
    </row>
    <row r="464" spans="1:7" ht="12.75">
      <c r="A464" s="15"/>
      <c r="B464" s="15"/>
      <c r="C464" s="15"/>
      <c r="D464" s="16"/>
      <c r="E464" s="17"/>
      <c r="F464" s="17"/>
      <c r="G464" s="5"/>
    </row>
    <row r="465" spans="1:7" ht="12.75">
      <c r="A465" s="15"/>
      <c r="B465" s="15"/>
      <c r="C465" s="15"/>
      <c r="D465" s="16"/>
      <c r="E465" s="17"/>
      <c r="F465" s="17"/>
      <c r="G465" s="5"/>
    </row>
    <row r="466" spans="1:7" ht="12.75">
      <c r="A466" s="15"/>
      <c r="B466" s="15"/>
      <c r="C466" s="15"/>
      <c r="D466" s="16"/>
      <c r="E466" s="17"/>
      <c r="F466" s="17"/>
      <c r="G466" s="5"/>
    </row>
    <row r="467" spans="1:7" ht="12.75">
      <c r="A467" s="15"/>
      <c r="B467" s="15"/>
      <c r="C467" s="15"/>
      <c r="D467" s="16"/>
      <c r="E467" s="17"/>
      <c r="F467" s="17"/>
      <c r="G467" s="5"/>
    </row>
    <row r="468" spans="1:7" ht="12.75">
      <c r="A468" s="15"/>
      <c r="B468" s="15"/>
      <c r="C468" s="15"/>
      <c r="D468" s="16"/>
      <c r="E468" s="17"/>
      <c r="F468" s="17"/>
      <c r="G468" s="5"/>
    </row>
    <row r="469" spans="1:7" ht="12.75">
      <c r="A469" s="15"/>
      <c r="B469" s="15"/>
      <c r="C469" s="15"/>
      <c r="D469" s="16"/>
      <c r="E469" s="17"/>
      <c r="F469" s="17"/>
      <c r="G469" s="5"/>
    </row>
    <row r="470" spans="1:7" ht="12.75">
      <c r="A470" s="15"/>
      <c r="B470" s="15"/>
      <c r="C470" s="15"/>
      <c r="D470" s="16"/>
      <c r="E470" s="17"/>
      <c r="F470" s="17"/>
      <c r="G470" s="5"/>
    </row>
    <row r="471" spans="1:7" ht="12.75">
      <c r="A471" s="15"/>
      <c r="B471" s="15"/>
      <c r="C471" s="15"/>
      <c r="D471" s="16"/>
      <c r="E471" s="17"/>
      <c r="F471" s="17"/>
      <c r="G471" s="5"/>
    </row>
    <row r="472" spans="1:7" ht="12.75">
      <c r="A472" s="15"/>
      <c r="B472" s="15"/>
      <c r="C472" s="15"/>
      <c r="D472" s="16"/>
      <c r="E472" s="17"/>
      <c r="F472" s="17"/>
      <c r="G472" s="5"/>
    </row>
    <row r="473" spans="1:7" ht="12.75">
      <c r="A473" s="15"/>
      <c r="B473" s="15"/>
      <c r="C473" s="15"/>
      <c r="D473" s="16"/>
      <c r="E473" s="17"/>
      <c r="F473" s="17"/>
      <c r="G473" s="5"/>
    </row>
    <row r="474" spans="1:7" ht="12.75">
      <c r="A474" s="15"/>
      <c r="B474" s="15"/>
      <c r="C474" s="15"/>
      <c r="D474" s="16"/>
      <c r="E474" s="17"/>
      <c r="F474" s="17"/>
      <c r="G474" s="5"/>
    </row>
    <row r="475" spans="1:7" ht="12.75">
      <c r="A475" s="15"/>
      <c r="B475" s="15"/>
      <c r="C475" s="15"/>
      <c r="D475" s="16"/>
      <c r="E475" s="17"/>
      <c r="F475" s="17"/>
      <c r="G475" s="5"/>
    </row>
    <row r="476" spans="1:7" ht="12.75">
      <c r="A476" s="15"/>
      <c r="B476" s="15"/>
      <c r="C476" s="15"/>
      <c r="D476" s="16"/>
      <c r="E476" s="17"/>
      <c r="F476" s="17"/>
      <c r="G476" s="5"/>
    </row>
    <row r="477" spans="1:7" ht="12.75">
      <c r="A477" s="15"/>
      <c r="B477" s="15"/>
      <c r="C477" s="15"/>
      <c r="D477" s="16"/>
      <c r="E477" s="17"/>
      <c r="F477" s="17"/>
      <c r="G477" s="5"/>
    </row>
    <row r="478" spans="1:7" ht="12.75">
      <c r="A478" s="15"/>
      <c r="B478" s="15"/>
      <c r="C478" s="15"/>
      <c r="D478" s="16"/>
      <c r="E478" s="17"/>
      <c r="F478" s="17"/>
      <c r="G478" s="5"/>
    </row>
    <row r="479" spans="1:7" ht="12.75">
      <c r="A479" s="15"/>
      <c r="B479" s="15"/>
      <c r="C479" s="15"/>
      <c r="D479" s="16"/>
      <c r="E479" s="17"/>
      <c r="F479" s="17"/>
      <c r="G479" s="5"/>
    </row>
    <row r="480" spans="1:7" ht="12.75">
      <c r="A480" s="15"/>
      <c r="B480" s="15"/>
      <c r="C480" s="15"/>
      <c r="D480" s="16"/>
      <c r="E480" s="17"/>
      <c r="F480" s="17"/>
      <c r="G480" s="5"/>
    </row>
    <row r="481" spans="1:7" ht="12.75">
      <c r="A481" s="15"/>
      <c r="B481" s="15"/>
      <c r="C481" s="15"/>
      <c r="D481" s="16"/>
      <c r="E481" s="17"/>
      <c r="F481" s="17"/>
      <c r="G481" s="5"/>
    </row>
    <row r="482" spans="1:7" ht="12.75">
      <c r="A482" s="15"/>
      <c r="B482" s="15"/>
      <c r="C482" s="15"/>
      <c r="D482" s="16"/>
      <c r="E482" s="17"/>
      <c r="F482" s="17"/>
      <c r="G482" s="5"/>
    </row>
    <row r="483" spans="1:7" ht="12.75">
      <c r="A483" s="15"/>
      <c r="B483" s="15"/>
      <c r="C483" s="15"/>
      <c r="D483" s="16"/>
      <c r="E483" s="17"/>
      <c r="F483" s="17"/>
      <c r="G483" s="5"/>
    </row>
    <row r="484" spans="1:7" ht="12.75">
      <c r="A484" s="15"/>
      <c r="B484" s="15"/>
      <c r="C484" s="15"/>
      <c r="D484" s="16"/>
      <c r="E484" s="17"/>
      <c r="F484" s="17"/>
      <c r="G484" s="5"/>
    </row>
    <row r="485" spans="1:7" ht="12.75">
      <c r="A485" s="15"/>
      <c r="B485" s="15"/>
      <c r="C485" s="15"/>
      <c r="D485" s="16"/>
      <c r="E485" s="17"/>
      <c r="F485" s="17"/>
      <c r="G485" s="5"/>
    </row>
    <row r="486" spans="1:7" ht="12.75">
      <c r="A486" s="15"/>
      <c r="B486" s="15"/>
      <c r="C486" s="15"/>
      <c r="D486" s="16"/>
      <c r="E486" s="17"/>
      <c r="F486" s="17"/>
      <c r="G486" s="5"/>
    </row>
    <row r="487" spans="1:7" ht="12.75">
      <c r="A487" s="15"/>
      <c r="B487" s="15"/>
      <c r="C487" s="15"/>
      <c r="D487" s="16"/>
      <c r="E487" s="17"/>
      <c r="F487" s="17"/>
      <c r="G487" s="5"/>
    </row>
    <row r="488" spans="1:7" ht="12.75">
      <c r="A488" s="15"/>
      <c r="B488" s="15"/>
      <c r="C488" s="15"/>
      <c r="D488" s="16"/>
      <c r="E488" s="17"/>
      <c r="F488" s="17"/>
      <c r="G488" s="5"/>
    </row>
    <row r="489" spans="1:7" ht="12.75">
      <c r="A489" s="15"/>
      <c r="B489" s="15"/>
      <c r="C489" s="15"/>
      <c r="D489" s="16"/>
      <c r="E489" s="17"/>
      <c r="F489" s="17"/>
      <c r="G489" s="5"/>
    </row>
    <row r="490" spans="1:7" ht="12.75">
      <c r="A490" s="15"/>
      <c r="B490" s="15"/>
      <c r="C490" s="15"/>
      <c r="D490" s="16"/>
      <c r="E490" s="17"/>
      <c r="F490" s="17"/>
      <c r="G490" s="5"/>
    </row>
    <row r="491" spans="1:7" ht="12.75">
      <c r="A491" s="15"/>
      <c r="B491" s="15"/>
      <c r="C491" s="15"/>
      <c r="D491" s="16"/>
      <c r="E491" s="17"/>
      <c r="F491" s="17"/>
      <c r="G491" s="5"/>
    </row>
    <row r="492" spans="1:7" ht="12.75">
      <c r="A492" s="15"/>
      <c r="B492" s="15"/>
      <c r="C492" s="15"/>
      <c r="D492" s="16"/>
      <c r="E492" s="17"/>
      <c r="F492" s="17"/>
      <c r="G492" s="5"/>
    </row>
    <row r="493" spans="1:7" ht="12.75">
      <c r="A493" s="15"/>
      <c r="B493" s="15"/>
      <c r="C493" s="15"/>
      <c r="D493" s="16"/>
      <c r="E493" s="17"/>
      <c r="F493" s="17"/>
      <c r="G493" s="5"/>
    </row>
    <row r="494" spans="1:7" ht="12.75">
      <c r="A494" s="15"/>
      <c r="B494" s="15"/>
      <c r="C494" s="15"/>
      <c r="D494" s="16"/>
      <c r="E494" s="17"/>
      <c r="F494" s="17"/>
      <c r="G494" s="5"/>
    </row>
    <row r="495" spans="1:7" ht="12.75">
      <c r="A495" s="15"/>
      <c r="B495" s="15"/>
      <c r="C495" s="15"/>
      <c r="D495" s="16"/>
      <c r="E495" s="17"/>
      <c r="F495" s="17"/>
      <c r="G495" s="5"/>
    </row>
    <row r="496" spans="1:7" ht="12.75">
      <c r="A496" s="15"/>
      <c r="B496" s="15"/>
      <c r="C496" s="15"/>
      <c r="D496" s="16"/>
      <c r="E496" s="17"/>
      <c r="F496" s="17"/>
      <c r="G496" s="5"/>
    </row>
    <row r="497" spans="1:7" ht="12.75">
      <c r="A497" s="15"/>
      <c r="B497" s="15"/>
      <c r="C497" s="15"/>
      <c r="D497" s="16"/>
      <c r="E497" s="17"/>
      <c r="F497" s="17"/>
      <c r="G497" s="5"/>
    </row>
    <row r="498" spans="1:7" ht="12.75">
      <c r="A498" s="15"/>
      <c r="B498" s="15"/>
      <c r="C498" s="15"/>
      <c r="D498" s="16"/>
      <c r="E498" s="17"/>
      <c r="F498" s="17"/>
      <c r="G498" s="5"/>
    </row>
    <row r="499" spans="1:7" ht="12.75">
      <c r="A499" s="15"/>
      <c r="B499" s="15"/>
      <c r="C499" s="15"/>
      <c r="D499" s="16"/>
      <c r="E499" s="17"/>
      <c r="F499" s="17"/>
      <c r="G499" s="5"/>
    </row>
    <row r="500" spans="1:7" ht="12.75">
      <c r="A500" s="15"/>
      <c r="B500" s="15"/>
      <c r="C500" s="15"/>
      <c r="D500" s="16"/>
      <c r="E500" s="17"/>
      <c r="F500" s="17"/>
      <c r="G500" s="5"/>
    </row>
    <row r="501" spans="1:7" ht="12.75">
      <c r="A501" s="15"/>
      <c r="B501" s="15"/>
      <c r="C501" s="15"/>
      <c r="D501" s="16"/>
      <c r="E501" s="17"/>
      <c r="F501" s="17"/>
      <c r="G501" s="5"/>
    </row>
    <row r="502" spans="1:7" ht="12.75">
      <c r="A502" s="15"/>
      <c r="B502" s="15"/>
      <c r="C502" s="15"/>
      <c r="D502" s="16"/>
      <c r="E502" s="17"/>
      <c r="F502" s="17"/>
      <c r="G502" s="5"/>
    </row>
    <row r="503" spans="1:7" ht="12.75">
      <c r="A503" s="15"/>
      <c r="B503" s="15"/>
      <c r="C503" s="15"/>
      <c r="D503" s="16"/>
      <c r="E503" s="17"/>
      <c r="F503" s="17"/>
      <c r="G503" s="5"/>
    </row>
    <row r="504" spans="1:7" ht="12.75">
      <c r="A504" s="15"/>
      <c r="B504" s="15"/>
      <c r="C504" s="15"/>
      <c r="D504" s="16"/>
      <c r="E504" s="17"/>
      <c r="F504" s="17"/>
      <c r="G504" s="5"/>
    </row>
    <row r="505" spans="1:7" ht="12.75">
      <c r="A505" s="15"/>
      <c r="B505" s="15"/>
      <c r="C505" s="15"/>
      <c r="D505" s="16"/>
      <c r="E505" s="17"/>
      <c r="F505" s="17"/>
      <c r="G505" s="5"/>
    </row>
    <row r="506" spans="1:7" ht="12.75">
      <c r="A506" s="15"/>
      <c r="B506" s="15"/>
      <c r="C506" s="15"/>
      <c r="D506" s="16"/>
      <c r="E506" s="17"/>
      <c r="F506" s="17"/>
      <c r="G506" s="5"/>
    </row>
    <row r="507" spans="1:7" ht="12.75">
      <c r="A507" s="15"/>
      <c r="B507" s="15"/>
      <c r="C507" s="15"/>
      <c r="D507" s="16"/>
      <c r="E507" s="17"/>
      <c r="F507" s="17"/>
      <c r="G507" s="5"/>
    </row>
    <row r="508" spans="1:7" ht="12.75">
      <c r="A508" s="15"/>
      <c r="B508" s="15"/>
      <c r="C508" s="15"/>
      <c r="D508" s="16"/>
      <c r="E508" s="17"/>
      <c r="F508" s="17"/>
      <c r="G508" s="5"/>
    </row>
    <row r="509" spans="1:7" ht="12.75">
      <c r="A509" s="15"/>
      <c r="B509" s="15"/>
      <c r="C509" s="15"/>
      <c r="D509" s="16"/>
      <c r="E509" s="17"/>
      <c r="F509" s="17"/>
      <c r="G509" s="5"/>
    </row>
    <row r="510" spans="1:7" ht="12.75">
      <c r="A510" s="15"/>
      <c r="B510" s="15"/>
      <c r="C510" s="15"/>
      <c r="D510" s="16"/>
      <c r="E510" s="17"/>
      <c r="F510" s="17"/>
      <c r="G510" s="5"/>
    </row>
    <row r="511" spans="1:7" ht="12.75">
      <c r="A511" s="15"/>
      <c r="B511" s="15"/>
      <c r="C511" s="15"/>
      <c r="D511" s="16"/>
      <c r="E511" s="17"/>
      <c r="F511" s="17"/>
      <c r="G511" s="5"/>
    </row>
    <row r="512" spans="1:7" ht="12.75">
      <c r="A512" s="15"/>
      <c r="B512" s="15"/>
      <c r="C512" s="15"/>
      <c r="D512" s="16"/>
      <c r="E512" s="17"/>
      <c r="F512" s="17"/>
      <c r="G512" s="5"/>
    </row>
    <row r="513" spans="1:7" ht="12.75">
      <c r="A513" s="15"/>
      <c r="B513" s="15"/>
      <c r="C513" s="15"/>
      <c r="D513" s="16"/>
      <c r="E513" s="17"/>
      <c r="F513" s="17"/>
      <c r="G513" s="5"/>
    </row>
    <row r="514" spans="1:7" ht="12.75">
      <c r="A514" s="15"/>
      <c r="B514" s="15"/>
      <c r="C514" s="15"/>
      <c r="D514" s="16"/>
      <c r="E514" s="17"/>
      <c r="F514" s="17"/>
      <c r="G514" s="5"/>
    </row>
    <row r="515" spans="1:7" ht="12.75">
      <c r="A515" s="15"/>
      <c r="B515" s="15"/>
      <c r="C515" s="15"/>
      <c r="D515" s="16"/>
      <c r="E515" s="17"/>
      <c r="F515" s="17"/>
      <c r="G515" s="5"/>
    </row>
    <row r="516" spans="1:7" ht="12.75">
      <c r="A516" s="15"/>
      <c r="B516" s="15"/>
      <c r="C516" s="15"/>
      <c r="D516" s="16"/>
      <c r="E516" s="17"/>
      <c r="F516" s="17"/>
      <c r="G516" s="5"/>
    </row>
    <row r="517" spans="1:7" ht="12.75">
      <c r="A517" s="15"/>
      <c r="B517" s="15"/>
      <c r="C517" s="15"/>
      <c r="D517" s="16"/>
      <c r="E517" s="17"/>
      <c r="F517" s="17"/>
      <c r="G517" s="5"/>
    </row>
    <row r="518" spans="1:7" ht="12.75">
      <c r="A518" s="15"/>
      <c r="B518" s="15"/>
      <c r="C518" s="15"/>
      <c r="D518" s="16"/>
      <c r="E518" s="17"/>
      <c r="F518" s="17"/>
      <c r="G518" s="5"/>
    </row>
    <row r="519" spans="1:7" ht="12.75">
      <c r="A519" s="15"/>
      <c r="B519" s="15"/>
      <c r="C519" s="15"/>
      <c r="D519" s="16"/>
      <c r="E519" s="17"/>
      <c r="F519" s="17"/>
      <c r="G519" s="5"/>
    </row>
    <row r="520" spans="1:7" ht="12.75">
      <c r="A520" s="15"/>
      <c r="B520" s="15"/>
      <c r="C520" s="15"/>
      <c r="D520" s="16"/>
      <c r="E520" s="17"/>
      <c r="F520" s="17"/>
      <c r="G520" s="5"/>
    </row>
    <row r="521" spans="1:7" ht="12.75">
      <c r="A521" s="15"/>
      <c r="B521" s="15"/>
      <c r="C521" s="15"/>
      <c r="D521" s="16"/>
      <c r="E521" s="17"/>
      <c r="F521" s="17"/>
      <c r="G521" s="5"/>
    </row>
    <row r="522" spans="1:7" ht="12.75">
      <c r="A522" s="15"/>
      <c r="B522" s="15"/>
      <c r="C522" s="15"/>
      <c r="D522" s="16"/>
      <c r="E522" s="17"/>
      <c r="F522" s="17"/>
      <c r="G522" s="5"/>
    </row>
    <row r="523" spans="1:7" ht="12.75">
      <c r="A523" s="15"/>
      <c r="B523" s="15"/>
      <c r="C523" s="15"/>
      <c r="D523" s="16"/>
      <c r="E523" s="17"/>
      <c r="F523" s="17"/>
      <c r="G523" s="5"/>
    </row>
    <row r="524" spans="1:7" ht="12.75">
      <c r="A524" s="15"/>
      <c r="B524" s="15"/>
      <c r="C524" s="15"/>
      <c r="D524" s="16"/>
      <c r="E524" s="17"/>
      <c r="F524" s="17"/>
      <c r="G524" s="5"/>
    </row>
    <row r="525" spans="1:7" ht="12.75">
      <c r="A525" s="15"/>
      <c r="B525" s="15"/>
      <c r="C525" s="15"/>
      <c r="D525" s="16"/>
      <c r="E525" s="17"/>
      <c r="F525" s="17"/>
      <c r="G525" s="5"/>
    </row>
    <row r="526" spans="1:7" ht="12.75">
      <c r="A526" s="15"/>
      <c r="B526" s="15"/>
      <c r="C526" s="15"/>
      <c r="D526" s="16"/>
      <c r="E526" s="17"/>
      <c r="F526" s="17"/>
      <c r="G526" s="5"/>
    </row>
    <row r="527" spans="1:7" ht="12.75">
      <c r="A527" s="15"/>
      <c r="B527" s="15"/>
      <c r="C527" s="15"/>
      <c r="D527" s="16"/>
      <c r="E527" s="17"/>
      <c r="F527" s="17"/>
      <c r="G527" s="5"/>
    </row>
    <row r="528" spans="1:7" ht="12.75">
      <c r="A528" s="15"/>
      <c r="B528" s="15"/>
      <c r="C528" s="15"/>
      <c r="D528" s="16"/>
      <c r="E528" s="17"/>
      <c r="F528" s="17"/>
      <c r="G528" s="5"/>
    </row>
    <row r="529" spans="1:7" ht="12.75">
      <c r="A529" s="15"/>
      <c r="B529" s="15"/>
      <c r="C529" s="15"/>
      <c r="D529" s="16"/>
      <c r="E529" s="17"/>
      <c r="F529" s="17"/>
      <c r="G529" s="5"/>
    </row>
    <row r="530" spans="1:7" ht="12.75">
      <c r="A530" s="15"/>
      <c r="B530" s="15"/>
      <c r="C530" s="15"/>
      <c r="D530" s="16"/>
      <c r="E530" s="17"/>
      <c r="F530" s="17"/>
      <c r="G530" s="5"/>
    </row>
    <row r="531" spans="1:7" ht="12.75">
      <c r="A531" s="15"/>
      <c r="B531" s="15"/>
      <c r="C531" s="15"/>
      <c r="D531" s="16"/>
      <c r="E531" s="17"/>
      <c r="F531" s="17"/>
      <c r="G531" s="5"/>
    </row>
    <row r="532" spans="1:7" ht="12.75">
      <c r="A532" s="15"/>
      <c r="B532" s="15"/>
      <c r="C532" s="15"/>
      <c r="D532" s="16"/>
      <c r="E532" s="17"/>
      <c r="F532" s="17"/>
      <c r="G532" s="5"/>
    </row>
    <row r="533" spans="1:7" ht="12.75">
      <c r="A533" s="15"/>
      <c r="B533" s="15"/>
      <c r="C533" s="15"/>
      <c r="D533" s="16"/>
      <c r="E533" s="17"/>
      <c r="F533" s="17"/>
      <c r="G533" s="5"/>
    </row>
    <row r="534" spans="1:7" ht="12.75">
      <c r="A534" s="15"/>
      <c r="B534" s="15"/>
      <c r="C534" s="15"/>
      <c r="D534" s="16"/>
      <c r="E534" s="17"/>
      <c r="F534" s="17"/>
      <c r="G534" s="5"/>
    </row>
    <row r="535" spans="1:7" ht="12.75">
      <c r="A535" s="15"/>
      <c r="B535" s="15"/>
      <c r="C535" s="15"/>
      <c r="D535" s="16"/>
      <c r="E535" s="17"/>
      <c r="F535" s="17"/>
      <c r="G535" s="5"/>
    </row>
    <row r="536" spans="1:7" ht="12.75">
      <c r="A536" s="15"/>
      <c r="B536" s="15"/>
      <c r="C536" s="15"/>
      <c r="D536" s="16"/>
      <c r="E536" s="17"/>
      <c r="F536" s="17"/>
      <c r="G536" s="5"/>
    </row>
    <row r="537" spans="1:7" ht="12.75">
      <c r="A537" s="15"/>
      <c r="B537" s="15"/>
      <c r="C537" s="15"/>
      <c r="D537" s="16"/>
      <c r="E537" s="17"/>
      <c r="F537" s="17"/>
      <c r="G537" s="5"/>
    </row>
    <row r="538" spans="1:7" ht="12.75">
      <c r="A538" s="15"/>
      <c r="B538" s="15"/>
      <c r="C538" s="15"/>
      <c r="D538" s="16"/>
      <c r="E538" s="17"/>
      <c r="F538" s="17"/>
      <c r="G538" s="5"/>
    </row>
    <row r="539" spans="1:7" ht="12.75">
      <c r="A539" s="15"/>
      <c r="B539" s="15"/>
      <c r="C539" s="15"/>
      <c r="D539" s="16"/>
      <c r="E539" s="17"/>
      <c r="F539" s="17"/>
      <c r="G539" s="5"/>
    </row>
    <row r="540" spans="1:7" ht="12.75">
      <c r="A540" s="15"/>
      <c r="B540" s="15"/>
      <c r="C540" s="15"/>
      <c r="D540" s="16"/>
      <c r="E540" s="17"/>
      <c r="F540" s="17"/>
      <c r="G540" s="5"/>
    </row>
    <row r="541" spans="1:7" ht="12.75">
      <c r="A541" s="15"/>
      <c r="B541" s="15"/>
      <c r="C541" s="15"/>
      <c r="D541" s="16"/>
      <c r="E541" s="17"/>
      <c r="F541" s="17"/>
      <c r="G541" s="5"/>
    </row>
    <row r="542" spans="1:7" ht="12.75">
      <c r="A542" s="15"/>
      <c r="B542" s="15"/>
      <c r="C542" s="15"/>
      <c r="D542" s="16"/>
      <c r="E542" s="17"/>
      <c r="F542" s="17"/>
      <c r="G542" s="5"/>
    </row>
    <row r="543" spans="1:7" ht="12.75">
      <c r="A543" s="15"/>
      <c r="B543" s="15"/>
      <c r="C543" s="15"/>
      <c r="D543" s="16"/>
      <c r="E543" s="17"/>
      <c r="F543" s="17"/>
      <c r="G543" s="5"/>
    </row>
    <row r="544" spans="1:7" ht="12.75">
      <c r="A544" s="15"/>
      <c r="B544" s="15"/>
      <c r="C544" s="15"/>
      <c r="D544" s="16"/>
      <c r="E544" s="17"/>
      <c r="F544" s="17"/>
      <c r="G544" s="5"/>
    </row>
    <row r="545" spans="1:7" ht="12.75">
      <c r="A545" s="15"/>
      <c r="B545" s="15"/>
      <c r="C545" s="15"/>
      <c r="D545" s="16"/>
      <c r="E545" s="17"/>
      <c r="F545" s="17"/>
      <c r="G545" s="5"/>
    </row>
    <row r="546" spans="1:7" ht="12.75">
      <c r="A546" s="15"/>
      <c r="B546" s="15"/>
      <c r="C546" s="15"/>
      <c r="D546" s="16"/>
      <c r="E546" s="17"/>
      <c r="F546" s="17"/>
      <c r="G546" s="5"/>
    </row>
    <row r="547" spans="1:7" ht="12.75">
      <c r="A547" s="15"/>
      <c r="B547" s="15"/>
      <c r="C547" s="15"/>
      <c r="D547" s="16"/>
      <c r="E547" s="17"/>
      <c r="F547" s="17"/>
      <c r="G547" s="5"/>
    </row>
    <row r="548" spans="1:7" ht="12.75">
      <c r="A548" s="15"/>
      <c r="B548" s="15"/>
      <c r="C548" s="15"/>
      <c r="D548" s="16"/>
      <c r="E548" s="17"/>
      <c r="F548" s="17"/>
      <c r="G548" s="5"/>
    </row>
    <row r="549" spans="1:7" ht="12.75">
      <c r="A549" s="15"/>
      <c r="B549" s="15"/>
      <c r="C549" s="15"/>
      <c r="D549" s="16"/>
      <c r="E549" s="17"/>
      <c r="F549" s="17"/>
      <c r="G549" s="5"/>
    </row>
    <row r="550" spans="1:7" ht="12.75">
      <c r="A550" s="15"/>
      <c r="B550" s="15"/>
      <c r="C550" s="15"/>
      <c r="D550" s="16"/>
      <c r="E550" s="17"/>
      <c r="F550" s="17"/>
      <c r="G550" s="5"/>
    </row>
    <row r="551" spans="1:7" ht="12.75">
      <c r="A551" s="15"/>
      <c r="B551" s="15"/>
      <c r="C551" s="15"/>
      <c r="D551" s="16"/>
      <c r="E551" s="17"/>
      <c r="F551" s="17"/>
      <c r="G551" s="5"/>
    </row>
    <row r="552" spans="1:7" ht="12.75">
      <c r="A552" s="15"/>
      <c r="B552" s="15"/>
      <c r="C552" s="15"/>
      <c r="D552" s="16"/>
      <c r="E552" s="17"/>
      <c r="F552" s="17"/>
      <c r="G552" s="5"/>
    </row>
    <row r="553" spans="1:7" ht="12.75">
      <c r="A553" s="15"/>
      <c r="B553" s="15"/>
      <c r="C553" s="15"/>
      <c r="D553" s="16"/>
      <c r="E553" s="17"/>
      <c r="F553" s="17"/>
      <c r="G553" s="5"/>
    </row>
    <row r="554" spans="1:7" ht="12.75">
      <c r="A554" s="15"/>
      <c r="B554" s="15"/>
      <c r="C554" s="15"/>
      <c r="D554" s="16"/>
      <c r="E554" s="17"/>
      <c r="F554" s="17"/>
      <c r="G554" s="5"/>
    </row>
    <row r="555" spans="1:7" ht="12.75">
      <c r="A555" s="15"/>
      <c r="B555" s="15"/>
      <c r="C555" s="15"/>
      <c r="D555" s="16"/>
      <c r="E555" s="17"/>
      <c r="F555" s="17"/>
      <c r="G555" s="5"/>
    </row>
    <row r="556" spans="1:7" ht="12.75">
      <c r="A556" s="15"/>
      <c r="B556" s="15"/>
      <c r="C556" s="15"/>
      <c r="D556" s="16"/>
      <c r="E556" s="17"/>
      <c r="F556" s="17"/>
      <c r="G556" s="5"/>
    </row>
    <row r="557" spans="1:7" ht="12.75">
      <c r="A557" s="15"/>
      <c r="B557" s="15"/>
      <c r="C557" s="15"/>
      <c r="D557" s="16"/>
      <c r="E557" s="17"/>
      <c r="F557" s="17"/>
      <c r="G557" s="5"/>
    </row>
    <row r="558" spans="1:7" ht="12.75">
      <c r="A558" s="15"/>
      <c r="B558" s="15"/>
      <c r="C558" s="15"/>
      <c r="D558" s="16"/>
      <c r="E558" s="17"/>
      <c r="F558" s="17"/>
      <c r="G558" s="5"/>
    </row>
    <row r="559" spans="1:7" ht="12.75">
      <c r="A559" s="15"/>
      <c r="B559" s="15"/>
      <c r="C559" s="15"/>
      <c r="D559" s="16"/>
      <c r="E559" s="17"/>
      <c r="F559" s="17"/>
      <c r="G559" s="5"/>
    </row>
    <row r="560" spans="1:7" ht="12.75">
      <c r="A560" s="15"/>
      <c r="B560" s="15"/>
      <c r="C560" s="15"/>
      <c r="D560" s="16"/>
      <c r="E560" s="17"/>
      <c r="F560" s="17"/>
      <c r="G560" s="5"/>
    </row>
    <row r="561" spans="1:7" ht="12.75">
      <c r="A561" s="15"/>
      <c r="B561" s="15"/>
      <c r="C561" s="15"/>
      <c r="D561" s="16"/>
      <c r="E561" s="17"/>
      <c r="F561" s="17"/>
      <c r="G561" s="5"/>
    </row>
    <row r="562" spans="1:7" ht="12.75">
      <c r="A562" s="15"/>
      <c r="B562" s="15"/>
      <c r="C562" s="15"/>
      <c r="D562" s="16"/>
      <c r="E562" s="17"/>
      <c r="F562" s="17"/>
      <c r="G562" s="5"/>
    </row>
    <row r="563" spans="1:7" ht="12.75">
      <c r="A563" s="15"/>
      <c r="B563" s="15"/>
      <c r="C563" s="15"/>
      <c r="D563" s="16"/>
      <c r="E563" s="17"/>
      <c r="F563" s="17"/>
      <c r="G563" s="5"/>
    </row>
    <row r="564" spans="1:7" ht="12.75">
      <c r="A564" s="15"/>
      <c r="B564" s="15"/>
      <c r="C564" s="15"/>
      <c r="D564" s="16"/>
      <c r="E564" s="17"/>
      <c r="F564" s="17"/>
      <c r="G564" s="5"/>
    </row>
    <row r="565" spans="1:7" ht="12.75">
      <c r="A565" s="15"/>
      <c r="B565" s="15"/>
      <c r="C565" s="15"/>
      <c r="D565" s="16"/>
      <c r="E565" s="17"/>
      <c r="F565" s="17"/>
      <c r="G565" s="5"/>
    </row>
    <row r="566" spans="1:7" ht="12.75">
      <c r="A566" s="15"/>
      <c r="B566" s="15"/>
      <c r="C566" s="15"/>
      <c r="D566" s="16"/>
      <c r="E566" s="17"/>
      <c r="F566" s="17"/>
      <c r="G566" s="5"/>
    </row>
    <row r="567" spans="1:7" ht="12.75">
      <c r="A567" s="15"/>
      <c r="B567" s="15"/>
      <c r="C567" s="15"/>
      <c r="D567" s="16"/>
      <c r="E567" s="17"/>
      <c r="F567" s="17"/>
      <c r="G567" s="5"/>
    </row>
    <row r="568" spans="1:7" ht="12.75">
      <c r="A568" s="15"/>
      <c r="B568" s="15"/>
      <c r="C568" s="15"/>
      <c r="D568" s="16"/>
      <c r="E568" s="17"/>
      <c r="F568" s="17"/>
      <c r="G568" s="5"/>
    </row>
  </sheetData>
  <mergeCells count="5">
    <mergeCell ref="B50:E84"/>
    <mergeCell ref="B2:D2"/>
    <mergeCell ref="B3:D3"/>
    <mergeCell ref="B4:D4"/>
    <mergeCell ref="B5:D5"/>
  </mergeCells>
  <printOptions/>
  <pageMargins left="0.75" right="0.75" top="1" bottom="1" header="0.5" footer="0.5"/>
  <pageSetup horizontalDpi="600" verticalDpi="600" orientation="portrait" r:id="rId5"/>
  <legacyDrawing r:id="rId4"/>
  <oleObjects>
    <oleObject progId="Equation.DSMT4" shapeId="1762583" r:id="rId1"/>
    <oleObject progId="Equation.DSMT4" shapeId="2266858" r:id="rId2"/>
    <oleObject progId="Visio.Drawing.6" shapeId="82266402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4" width="8.8515625" style="15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2"/>
  <sheetViews>
    <sheetView workbookViewId="0" topLeftCell="A1">
      <selection activeCell="H20" sqref="H20"/>
    </sheetView>
  </sheetViews>
  <sheetFormatPr defaultColWidth="9.140625" defaultRowHeight="12.75"/>
  <cols>
    <col min="1" max="1" width="21.140625" style="0" customWidth="1"/>
    <col min="2" max="2" width="18.7109375" style="0" customWidth="1"/>
    <col min="3" max="3" width="20.140625" style="0" customWidth="1"/>
    <col min="4" max="4" width="21.140625" style="0" customWidth="1"/>
    <col min="5" max="5" width="20.7109375" style="0" customWidth="1"/>
    <col min="6" max="6" width="20.28125" style="40" customWidth="1"/>
  </cols>
  <sheetData>
    <row r="1" spans="1:6" ht="12.75">
      <c r="A1" s="2" t="s">
        <v>18</v>
      </c>
      <c r="B1" s="7" t="s">
        <v>20</v>
      </c>
      <c r="C1" s="8" t="s">
        <v>21</v>
      </c>
      <c r="D1" s="9" t="s">
        <v>22</v>
      </c>
      <c r="E1" s="9" t="s">
        <v>28</v>
      </c>
      <c r="F1" s="9" t="s">
        <v>23</v>
      </c>
    </row>
    <row r="2" spans="1:6" ht="12.75">
      <c r="A2" s="1">
        <v>0</v>
      </c>
      <c r="B2" s="10">
        <f aca="true" t="shared" si="0" ref="B2:B33">Ra-F*IF(A2&gt;af,1,0)-wa*IF(A2&gt;aw,A2-aw,0)-(wL-wa)*IF(A2&gt;aw,(A2-aw)^2,0)/(2*(L-aw))</f>
        <v>8.453125</v>
      </c>
      <c r="C2" s="6">
        <f>Ma+Ra*A2-F*IF(A2&gt;af,A2-af,0)-wa*IF(A2&gt;aw,(A2-aw)^2,0)/2-(wL-wa)*IF(A2&gt;aw,(A2-aw)^3,0)/(6*(L-aw))+M*IF(A2&gt;am,1,0)</f>
        <v>0</v>
      </c>
      <c r="D2" s="4">
        <f aca="true" t="shared" si="1" ref="D2:D33">C2*cc/I</f>
        <v>0</v>
      </c>
      <c r="E2" s="3">
        <f>1000*(ta+(Ma*Data!A2+Ra*Data!A2^2/2-F*IF(Data!A2&gt;af,(Data!A2-af)^2,0)/2-wa*IF(Data!A2&gt;aw,(Data!A2-aw)^3,0)/6-(wL-wa)*IF(Data!A2&gt;aw,(Data!A2-aw)^4,0)/(24*(L-aw))+M*IF(Data!A2&gt;am,Data!A2-am,0))/(E*I))</f>
        <v>-0.10758101851851855</v>
      </c>
      <c r="F2" s="3">
        <f>1000*(da+ta*Data!A2+(Ma*Data!A2^2/2+Ra*Data!A2^3/6-F*IF(Data!A2&gt;af,(Data!A2-af)^3,0)/6-wa*IF(Data!A2&gt;aw,(Data!A2-aw)^4,0)/24-(wL-wa)*IF(Data!A2&gt;aw,(Data!A2-aw)^5,0)/(120*(L-aw))+M*IF(Data!A2&gt;am,(Data!A2-am)^2,0)/2)/(E*I))</f>
        <v>0</v>
      </c>
    </row>
    <row r="3" spans="1:6" ht="12.75">
      <c r="A3" s="1">
        <f aca="true" t="shared" si="2" ref="A3:A34">A2+Linc</f>
        <v>1</v>
      </c>
      <c r="B3" s="10">
        <f t="shared" si="0"/>
        <v>8.453125</v>
      </c>
      <c r="C3" s="6">
        <f aca="true" t="shared" si="3" ref="C3:C34">Ma+Ra*A3-F*IF(A3&gt;af,A3-af,0)-wa*IF(A3&gt;aw,(A3-aw)^2,0)/2-(wL-wa)*IF(A3&gt;aw,(A3-aw)^3,0)/(6*(L-aw))+M*IF(A3&gt;am,1,0)</f>
        <v>8.453125</v>
      </c>
      <c r="D3" s="4">
        <f t="shared" si="1"/>
        <v>0.05635416666666667</v>
      </c>
      <c r="E3" s="3">
        <f>1000*(ta+(Ma*Data!A3+Ra*Data!A3^2/2-F*IF(Data!A3&gt;af,(Data!A3-af)^2,0)/2-wa*IF(Data!A3&gt;aw,(Data!A3-aw)^3,0)/6-(wL-wa)*IF(Data!A3&gt;aw,(Data!A3-aw)^4,0)/(24*(L-aw))+M*IF(Data!A3&gt;am,Data!A3-am,0))/(E*I))</f>
        <v>-0.10753405671296298</v>
      </c>
      <c r="F3" s="3">
        <f>1000*(da+ta*Data!A3+(Ma*Data!A3^2/2+Ra*Data!A3^3/6-F*IF(Data!A3&gt;af,(Data!A3-af)^3,0)/6-wa*IF(Data!A3&gt;aw,(Data!A3-aw)^4,0)/24-(wL-wa)*IF(Data!A3&gt;aw,(Data!A3-aw)^5,0)/(120*(L-aw))+M*IF(Data!A3&gt;am,(Data!A3-am)^2,0)/2)/(E*I))</f>
        <v>-0.10756536458333336</v>
      </c>
    </row>
    <row r="4" spans="1:6" ht="12.75">
      <c r="A4" s="1">
        <f t="shared" si="2"/>
        <v>2</v>
      </c>
      <c r="B4" s="10">
        <f t="shared" si="0"/>
        <v>8.453125</v>
      </c>
      <c r="C4" s="6">
        <f t="shared" si="3"/>
        <v>16.90625</v>
      </c>
      <c r="D4" s="4">
        <f t="shared" si="1"/>
        <v>0.11270833333333334</v>
      </c>
      <c r="E4" s="3">
        <f>1000*(ta+(Ma*Data!A4+Ra*Data!A4^2/2-F*IF(Data!A4&gt;af,(Data!A4-af)^2,0)/2-wa*IF(Data!A4&gt;aw,(Data!A4-aw)^3,0)/6-(wL-wa)*IF(Data!A4&gt;aw,(Data!A4-aw)^4,0)/(24*(L-aw))+M*IF(Data!A4&gt;am,Data!A4-am,0))/(E*I))</f>
        <v>-0.10739317129629633</v>
      </c>
      <c r="F4" s="3">
        <f>1000*(da+ta*Data!A4+(Ma*Data!A4^2/2+Ra*Data!A4^3/6-F*IF(Data!A4&gt;af,(Data!A4-af)^3,0)/6-wa*IF(Data!A4&gt;aw,(Data!A4-aw)^4,0)/24-(wL-wa)*IF(Data!A4&gt;aw,(Data!A4-aw)^5,0)/(120*(L-aw))+M*IF(Data!A4&gt;am,(Data!A4-am)^2,0)/2)/(E*I))</f>
        <v>-0.2150368055555556</v>
      </c>
    </row>
    <row r="5" spans="1:6" ht="12.75">
      <c r="A5" s="1">
        <f t="shared" si="2"/>
        <v>3</v>
      </c>
      <c r="B5" s="10">
        <f t="shared" si="0"/>
        <v>8.453125</v>
      </c>
      <c r="C5" s="6">
        <f t="shared" si="3"/>
        <v>25.359375</v>
      </c>
      <c r="D5" s="4">
        <f t="shared" si="1"/>
        <v>0.16906250000000003</v>
      </c>
      <c r="E5" s="3">
        <f>1000*(ta+(Ma*Data!A5+Ra*Data!A5^2/2-F*IF(Data!A5&gt;af,(Data!A5-af)^2,0)/2-wa*IF(Data!A5&gt;aw,(Data!A5-aw)^3,0)/6-(wL-wa)*IF(Data!A5&gt;aw,(Data!A5-aw)^4,0)/(24*(L-aw))+M*IF(Data!A5&gt;am,Data!A5-am,0))/(E*I))</f>
        <v>-0.10715836226851855</v>
      </c>
      <c r="F5" s="3">
        <f>1000*(da+ta*Data!A5+(Ma*Data!A5^2/2+Ra*Data!A5^3/6-F*IF(Data!A5&gt;af,(Data!A5-af)^3,0)/6-wa*IF(Data!A5&gt;aw,(Data!A5-aw)^4,0)/24-(wL-wa)*IF(Data!A5&gt;aw,(Data!A5-aw)^5,0)/(120*(L-aw))+M*IF(Data!A5&gt;am,(Data!A5-am)^2,0)/2)/(E*I))</f>
        <v>-0.3223203993055556</v>
      </c>
    </row>
    <row r="6" spans="1:6" ht="12.75">
      <c r="A6" s="1">
        <f t="shared" si="2"/>
        <v>4</v>
      </c>
      <c r="B6" s="10">
        <f t="shared" si="0"/>
        <v>8.453125</v>
      </c>
      <c r="C6" s="6">
        <f t="shared" si="3"/>
        <v>33.8125</v>
      </c>
      <c r="D6" s="4">
        <f t="shared" si="1"/>
        <v>0.22541666666666668</v>
      </c>
      <c r="E6" s="3">
        <f>1000*(ta+(Ma*Data!A6+Ra*Data!A6^2/2-F*IF(Data!A6&gt;af,(Data!A6-af)^2,0)/2-wa*IF(Data!A6&gt;aw,(Data!A6-aw)^3,0)/6-(wL-wa)*IF(Data!A6&gt;aw,(Data!A6-aw)^4,0)/(24*(L-aw))+M*IF(Data!A6&gt;am,Data!A6-am,0))/(E*I))</f>
        <v>-0.10682962962962966</v>
      </c>
      <c r="F6" s="3">
        <f>1000*(da+ta*Data!A6+(Ma*Data!A6^2/2+Ra*Data!A6^3/6-F*IF(Data!A6&gt;af,(Data!A6-af)^3,0)/6-wa*IF(Data!A6&gt;aw,(Data!A6-aw)^4,0)/24-(wL-wa)*IF(Data!A6&gt;aw,(Data!A6-aw)^5,0)/(120*(L-aw))+M*IF(Data!A6&gt;am,(Data!A6-am)^2,0)/2)/(E*I))</f>
        <v>-0.4293222222222223</v>
      </c>
    </row>
    <row r="7" spans="1:6" ht="12.75">
      <c r="A7" s="1">
        <f t="shared" si="2"/>
        <v>5</v>
      </c>
      <c r="B7" s="10">
        <f t="shared" si="0"/>
        <v>8.453125</v>
      </c>
      <c r="C7" s="6">
        <f t="shared" si="3"/>
        <v>42.265625</v>
      </c>
      <c r="D7" s="4">
        <f t="shared" si="1"/>
        <v>0.28177083333333336</v>
      </c>
      <c r="E7" s="3">
        <f>1000*(ta+(Ma*Data!A7+Ra*Data!A7^2/2-F*IF(Data!A7&gt;af,(Data!A7-af)^2,0)/2-wa*IF(Data!A7&gt;aw,(Data!A7-aw)^3,0)/6-(wL-wa)*IF(Data!A7&gt;aw,(Data!A7-aw)^4,0)/(24*(L-aw))+M*IF(Data!A7&gt;am,Data!A7-am,0))/(E*I))</f>
        <v>-0.10640697337962966</v>
      </c>
      <c r="F7" s="3">
        <f>1000*(da+ta*Data!A7+(Ma*Data!A7^2/2+Ra*Data!A7^3/6-F*IF(Data!A7&gt;af,(Data!A7-af)^3,0)/6-wa*IF(Data!A7&gt;aw,(Data!A7-aw)^4,0)/24-(wL-wa)*IF(Data!A7&gt;aw,(Data!A7-aw)^5,0)/(120*(L-aw))+M*IF(Data!A7&gt;am,(Data!A7-am)^2,0)/2)/(E*I))</f>
        <v>-0.5359483506944446</v>
      </c>
    </row>
    <row r="8" spans="1:6" ht="12.75">
      <c r="A8" s="1">
        <f t="shared" si="2"/>
        <v>6</v>
      </c>
      <c r="B8" s="10">
        <f t="shared" si="0"/>
        <v>8.453125</v>
      </c>
      <c r="C8" s="6">
        <f t="shared" si="3"/>
        <v>50.71875</v>
      </c>
      <c r="D8" s="4">
        <f t="shared" si="1"/>
        <v>0.33812500000000006</v>
      </c>
      <c r="E8" s="3">
        <f>1000*(ta+(Ma*Data!A8+Ra*Data!A8^2/2-F*IF(Data!A8&gt;af,(Data!A8-af)^2,0)/2-wa*IF(Data!A8&gt;aw,(Data!A8-aw)^3,0)/6-(wL-wa)*IF(Data!A8&gt;aw,(Data!A8-aw)^4,0)/(24*(L-aw))+M*IF(Data!A8&gt;am,Data!A8-am,0))/(E*I))</f>
        <v>-0.10589039351851855</v>
      </c>
      <c r="F8" s="3">
        <f>1000*(da+ta*Data!A8+(Ma*Data!A8^2/2+Ra*Data!A8^3/6-F*IF(Data!A8&gt;af,(Data!A8-af)^3,0)/6-wa*IF(Data!A8&gt;aw,(Data!A8-aw)^4,0)/24-(wL-wa)*IF(Data!A8&gt;aw,(Data!A8-aw)^5,0)/(120*(L-aw))+M*IF(Data!A8&gt;am,(Data!A8-am)^2,0)/2)/(E*I))</f>
        <v>-0.6421048611111112</v>
      </c>
    </row>
    <row r="9" spans="1:6" ht="12.75">
      <c r="A9" s="1">
        <f t="shared" si="2"/>
        <v>7</v>
      </c>
      <c r="B9" s="10">
        <f t="shared" si="0"/>
        <v>8.453125</v>
      </c>
      <c r="C9" s="6">
        <f t="shared" si="3"/>
        <v>59.171875</v>
      </c>
      <c r="D9" s="4">
        <f t="shared" si="1"/>
        <v>0.3944791666666667</v>
      </c>
      <c r="E9" s="3">
        <f>1000*(ta+(Ma*Data!A9+Ra*Data!A9^2/2-F*IF(Data!A9&gt;af,(Data!A9-af)^2,0)/2-wa*IF(Data!A9&gt;aw,(Data!A9-aw)^3,0)/6-(wL-wa)*IF(Data!A9&gt;aw,(Data!A9-aw)^4,0)/(24*(L-aw))+M*IF(Data!A9&gt;am,Data!A9-am,0))/(E*I))</f>
        <v>-0.10527989004629633</v>
      </c>
      <c r="F9" s="3">
        <f>1000*(da+ta*Data!A9+(Ma*Data!A9^2/2+Ra*Data!A9^3/6-F*IF(Data!A9&gt;af,(Data!A9-af)^3,0)/6-wa*IF(Data!A9&gt;aw,(Data!A9-aw)^4,0)/24-(wL-wa)*IF(Data!A9&gt;aw,(Data!A9-aw)^5,0)/(120*(L-aw))+M*IF(Data!A9&gt;am,(Data!A9-am)^2,0)/2)/(E*I))</f>
        <v>-0.7476978298611112</v>
      </c>
    </row>
    <row r="10" spans="1:6" ht="12.75">
      <c r="A10" s="1">
        <f t="shared" si="2"/>
        <v>8</v>
      </c>
      <c r="B10" s="10">
        <f t="shared" si="0"/>
        <v>8.453125</v>
      </c>
      <c r="C10" s="6">
        <f t="shared" si="3"/>
        <v>67.625</v>
      </c>
      <c r="D10" s="4">
        <f t="shared" si="1"/>
        <v>0.45083333333333336</v>
      </c>
      <c r="E10" s="3">
        <f>1000*(ta+(Ma*Data!A10+Ra*Data!A10^2/2-F*IF(Data!A10&gt;af,(Data!A10-af)^2,0)/2-wa*IF(Data!A10&gt;aw,(Data!A10-aw)^3,0)/6-(wL-wa)*IF(Data!A10&gt;aw,(Data!A10-aw)^4,0)/(24*(L-aw))+M*IF(Data!A10&gt;am,Data!A10-am,0))/(E*I))</f>
        <v>-0.104575462962963</v>
      </c>
      <c r="F10" s="3">
        <f>1000*(da+ta*Data!A10+(Ma*Data!A10^2/2+Ra*Data!A10^3/6-F*IF(Data!A10&gt;af,(Data!A10-af)^3,0)/6-wa*IF(Data!A10&gt;aw,(Data!A10-aw)^4,0)/24-(wL-wa)*IF(Data!A10&gt;aw,(Data!A10-aw)^5,0)/(120*(L-aw))+M*IF(Data!A10&gt;am,(Data!A10-am)^2,0)/2)/(E*I))</f>
        <v>-0.8526333333333336</v>
      </c>
    </row>
    <row r="11" spans="1:6" ht="12.75">
      <c r="A11" s="1">
        <f t="shared" si="2"/>
        <v>9</v>
      </c>
      <c r="B11" s="10">
        <f t="shared" si="0"/>
        <v>8.453125</v>
      </c>
      <c r="C11" s="6">
        <f t="shared" si="3"/>
        <v>76.078125</v>
      </c>
      <c r="D11" s="4">
        <f t="shared" si="1"/>
        <v>0.5071875</v>
      </c>
      <c r="E11" s="3">
        <f>1000*(ta+(Ma*Data!A11+Ra*Data!A11^2/2-F*IF(Data!A11&gt;af,(Data!A11-af)^2,0)/2-wa*IF(Data!A11&gt;aw,(Data!A11-aw)^3,0)/6-(wL-wa)*IF(Data!A11&gt;aw,(Data!A11-aw)^4,0)/(24*(L-aw))+M*IF(Data!A11&gt;am,Data!A11-am,0))/(E*I))</f>
        <v>-0.10377711226851855</v>
      </c>
      <c r="F11" s="3">
        <f>1000*(da+ta*Data!A11+(Ma*Data!A11^2/2+Ra*Data!A11^3/6-F*IF(Data!A11&gt;af,(Data!A11-af)^3,0)/6-wa*IF(Data!A11&gt;aw,(Data!A11-aw)^4,0)/24-(wL-wa)*IF(Data!A11&gt;aw,(Data!A11-aw)^5,0)/(120*(L-aw))+M*IF(Data!A11&gt;am,(Data!A11-am)^2,0)/2)/(E*I))</f>
        <v>-0.956817447916667</v>
      </c>
    </row>
    <row r="12" spans="1:6" ht="12.75">
      <c r="A12" s="1">
        <f t="shared" si="2"/>
        <v>10</v>
      </c>
      <c r="B12" s="10">
        <f t="shared" si="0"/>
        <v>8.453125</v>
      </c>
      <c r="C12" s="6">
        <f t="shared" si="3"/>
        <v>84.53125</v>
      </c>
      <c r="D12" s="4">
        <f t="shared" si="1"/>
        <v>0.5635416666666667</v>
      </c>
      <c r="E12" s="3">
        <f>1000*(ta+(Ma*Data!A12+Ra*Data!A12^2/2-F*IF(Data!A12&gt;af,(Data!A12-af)^2,0)/2-wa*IF(Data!A12&gt;aw,(Data!A12-aw)^3,0)/6-(wL-wa)*IF(Data!A12&gt;aw,(Data!A12-aw)^4,0)/(24*(L-aw))+M*IF(Data!A12&gt;am,Data!A12-am,0))/(E*I))</f>
        <v>-0.102884837962963</v>
      </c>
      <c r="F12" s="3">
        <f>1000*(da+ta*Data!A12+(Ma*Data!A12^2/2+Ra*Data!A12^3/6-F*IF(Data!A12&gt;af,(Data!A12-af)^3,0)/6-wa*IF(Data!A12&gt;aw,(Data!A12-aw)^4,0)/24-(wL-wa)*IF(Data!A12&gt;aw,(Data!A12-aw)^5,0)/(120*(L-aw))+M*IF(Data!A12&gt;am,(Data!A12-am)^2,0)/2)/(E*I))</f>
        <v>-1.0601562500000004</v>
      </c>
    </row>
    <row r="13" spans="1:6" ht="12.75">
      <c r="A13" s="1">
        <f t="shared" si="2"/>
        <v>11</v>
      </c>
      <c r="B13" s="10">
        <f t="shared" si="0"/>
        <v>8.453125</v>
      </c>
      <c r="C13" s="6">
        <f t="shared" si="3"/>
        <v>92.984375</v>
      </c>
      <c r="D13" s="4">
        <f t="shared" si="1"/>
        <v>0.6198958333333334</v>
      </c>
      <c r="E13" s="3">
        <f>1000*(ta+(Ma*Data!A13+Ra*Data!A13^2/2-F*IF(Data!A13&gt;af,(Data!A13-af)^2,0)/2-wa*IF(Data!A13&gt;aw,(Data!A13-aw)^3,0)/6-(wL-wa)*IF(Data!A13&gt;aw,(Data!A13-aw)^4,0)/(24*(L-aw))+M*IF(Data!A13&gt;am,Data!A13-am,0))/(E*I))</f>
        <v>-0.10189864004629633</v>
      </c>
      <c r="F13" s="3">
        <f>1000*(da+ta*Data!A13+(Ma*Data!A13^2/2+Ra*Data!A13^3/6-F*IF(Data!A13&gt;af,(Data!A13-af)^3,0)/6-wa*IF(Data!A13&gt;aw,(Data!A13-aw)^4,0)/24-(wL-wa)*IF(Data!A13&gt;aw,(Data!A13-aw)^5,0)/(120*(L-aw))+M*IF(Data!A13&gt;am,(Data!A13-am)^2,0)/2)/(E*I))</f>
        <v>-1.1625558159722225</v>
      </c>
    </row>
    <row r="14" spans="1:6" ht="12.75">
      <c r="A14" s="1">
        <f t="shared" si="2"/>
        <v>12</v>
      </c>
      <c r="B14" s="10">
        <f t="shared" si="0"/>
        <v>8.453125</v>
      </c>
      <c r="C14" s="6">
        <f t="shared" si="3"/>
        <v>101.4375</v>
      </c>
      <c r="D14" s="4">
        <f t="shared" si="1"/>
        <v>0.6762500000000001</v>
      </c>
      <c r="E14" s="3">
        <f>1000*(ta+(Ma*Data!A14+Ra*Data!A14^2/2-F*IF(Data!A14&gt;af,(Data!A14-af)^2,0)/2-wa*IF(Data!A14&gt;aw,(Data!A14-aw)^3,0)/6-(wL-wa)*IF(Data!A14&gt;aw,(Data!A14-aw)^4,0)/(24*(L-aw))+M*IF(Data!A14&gt;am,Data!A14-am,0))/(E*I))</f>
        <v>-0.10081851851851854</v>
      </c>
      <c r="F14" s="3">
        <f>1000*(da+ta*Data!A14+(Ma*Data!A14^2/2+Ra*Data!A14^3/6-F*IF(Data!A14&gt;af,(Data!A14-af)^3,0)/6-wa*IF(Data!A14&gt;aw,(Data!A14-aw)^4,0)/24-(wL-wa)*IF(Data!A14&gt;aw,(Data!A14-aw)^5,0)/(120*(L-aw))+M*IF(Data!A14&gt;am,(Data!A14-am)^2,0)/2)/(E*I))</f>
        <v>-1.2639222222222224</v>
      </c>
    </row>
    <row r="15" spans="1:6" ht="12.75">
      <c r="A15" s="1">
        <f t="shared" si="2"/>
        <v>13</v>
      </c>
      <c r="B15" s="10">
        <f t="shared" si="0"/>
        <v>8.453125</v>
      </c>
      <c r="C15" s="6">
        <f t="shared" si="3"/>
        <v>109.890625</v>
      </c>
      <c r="D15" s="4">
        <f t="shared" si="1"/>
        <v>0.7326041666666667</v>
      </c>
      <c r="E15" s="3">
        <f>1000*(ta+(Ma*Data!A15+Ra*Data!A15^2/2-F*IF(Data!A15&gt;af,(Data!A15-af)^2,0)/2-wa*IF(Data!A15&gt;aw,(Data!A15-aw)^3,0)/6-(wL-wa)*IF(Data!A15&gt;aw,(Data!A15-aw)^4,0)/(24*(L-aw))+M*IF(Data!A15&gt;am,Data!A15-am,0))/(E*I))</f>
        <v>-0.09964447337962966</v>
      </c>
      <c r="F15" s="3">
        <f>1000*(da+ta*Data!A15+(Ma*Data!A15^2/2+Ra*Data!A15^3/6-F*IF(Data!A15&gt;af,(Data!A15-af)^3,0)/6-wa*IF(Data!A15&gt;aw,(Data!A15-aw)^4,0)/24-(wL-wa)*IF(Data!A15&gt;aw,(Data!A15-aw)^5,0)/(120*(L-aw))+M*IF(Data!A15&gt;am,(Data!A15-am)^2,0)/2)/(E*I))</f>
        <v>-1.364161545138889</v>
      </c>
    </row>
    <row r="16" spans="1:6" ht="12.75">
      <c r="A16" s="1">
        <f t="shared" si="2"/>
        <v>14</v>
      </c>
      <c r="B16" s="10">
        <f t="shared" si="0"/>
        <v>8.453125</v>
      </c>
      <c r="C16" s="6">
        <f t="shared" si="3"/>
        <v>118.34375</v>
      </c>
      <c r="D16" s="4">
        <f t="shared" si="1"/>
        <v>0.7889583333333334</v>
      </c>
      <c r="E16" s="3">
        <f>1000*(ta+(Ma*Data!A16+Ra*Data!A16^2/2-F*IF(Data!A16&gt;af,(Data!A16-af)^2,0)/2-wa*IF(Data!A16&gt;aw,(Data!A16-aw)^3,0)/6-(wL-wa)*IF(Data!A16&gt;aw,(Data!A16-aw)^4,0)/(24*(L-aw))+M*IF(Data!A16&gt;am,Data!A16-am,0))/(E*I))</f>
        <v>-0.09837650462962964</v>
      </c>
      <c r="F16" s="3">
        <f>1000*(da+ta*Data!A16+(Ma*Data!A16^2/2+Ra*Data!A16^3/6-F*IF(Data!A16&gt;af,(Data!A16-af)^3,0)/6-wa*IF(Data!A16&gt;aw,(Data!A16-aw)^4,0)/24-(wL-wa)*IF(Data!A16&gt;aw,(Data!A16-aw)^5,0)/(120*(L-aw))+M*IF(Data!A16&gt;am,(Data!A16-am)^2,0)/2)/(E*I))</f>
        <v>-1.4631798611111115</v>
      </c>
    </row>
    <row r="17" spans="1:6" ht="12.75">
      <c r="A17" s="1">
        <f t="shared" si="2"/>
        <v>15</v>
      </c>
      <c r="B17" s="10">
        <f t="shared" si="0"/>
        <v>8.453125</v>
      </c>
      <c r="C17" s="6">
        <f t="shared" si="3"/>
        <v>126.796875</v>
      </c>
      <c r="D17" s="4">
        <f t="shared" si="1"/>
        <v>0.8453125000000001</v>
      </c>
      <c r="E17" s="3">
        <f>1000*(ta+(Ma*Data!A17+Ra*Data!A17^2/2-F*IF(Data!A17&gt;af,(Data!A17-af)^2,0)/2-wa*IF(Data!A17&gt;aw,(Data!A17-aw)^3,0)/6-(wL-wa)*IF(Data!A17&gt;aw,(Data!A17-aw)^4,0)/(24*(L-aw))+M*IF(Data!A17&gt;am,Data!A17-am,0))/(E*I))</f>
        <v>-0.09701461226851855</v>
      </c>
      <c r="F17" s="3">
        <f>1000*(da+ta*Data!A17+(Ma*Data!A17^2/2+Ra*Data!A17^3/6-F*IF(Data!A17&gt;af,(Data!A17-af)^3,0)/6-wa*IF(Data!A17&gt;aw,(Data!A17-aw)^4,0)/24-(wL-wa)*IF(Data!A17&gt;aw,(Data!A17-aw)^5,0)/(120*(L-aw))+M*IF(Data!A17&gt;am,(Data!A17-am)^2,0)/2)/(E*I))</f>
        <v>-1.5608832465277782</v>
      </c>
    </row>
    <row r="18" spans="1:6" ht="12.75">
      <c r="A18" s="1">
        <f t="shared" si="2"/>
        <v>16</v>
      </c>
      <c r="B18" s="10">
        <f t="shared" si="0"/>
        <v>8.453125</v>
      </c>
      <c r="C18" s="6">
        <f t="shared" si="3"/>
        <v>135.25</v>
      </c>
      <c r="D18" s="4">
        <f t="shared" si="1"/>
        <v>0.9016666666666667</v>
      </c>
      <c r="E18" s="3">
        <f>1000*(ta+(Ma*Data!A18+Ra*Data!A18^2/2-F*IF(Data!A18&gt;af,(Data!A18-af)^2,0)/2-wa*IF(Data!A18&gt;aw,(Data!A18-aw)^3,0)/6-(wL-wa)*IF(Data!A18&gt;aw,(Data!A18-aw)^4,0)/(24*(L-aw))+M*IF(Data!A18&gt;am,Data!A18-am,0))/(E*I))</f>
        <v>-0.09555879629629632</v>
      </c>
      <c r="F18" s="3">
        <f>1000*(da+ta*Data!A18+(Ma*Data!A18^2/2+Ra*Data!A18^3/6-F*IF(Data!A18&gt;af,(Data!A18-af)^3,0)/6-wa*IF(Data!A18&gt;aw,(Data!A18-aw)^4,0)/24-(wL-wa)*IF(Data!A18&gt;aw,(Data!A18-aw)^5,0)/(120*(L-aw))+M*IF(Data!A18&gt;am,(Data!A18-am)^2,0)/2)/(E*I))</f>
        <v>-1.657177777777778</v>
      </c>
    </row>
    <row r="19" spans="1:6" ht="12.75">
      <c r="A19" s="1">
        <f t="shared" si="2"/>
        <v>17</v>
      </c>
      <c r="B19" s="10">
        <f t="shared" si="0"/>
        <v>8.453125</v>
      </c>
      <c r="C19" s="6">
        <f t="shared" si="3"/>
        <v>143.703125</v>
      </c>
      <c r="D19" s="4">
        <f t="shared" si="1"/>
        <v>0.9580208333333334</v>
      </c>
      <c r="E19" s="3">
        <f>1000*(ta+(Ma*Data!A19+Ra*Data!A19^2/2-F*IF(Data!A19&gt;af,(Data!A19-af)^2,0)/2-wa*IF(Data!A19&gt;aw,(Data!A19-aw)^3,0)/6-(wL-wa)*IF(Data!A19&gt;aw,(Data!A19-aw)^4,0)/(24*(L-aw))+M*IF(Data!A19&gt;am,Data!A19-am,0))/(E*I))</f>
        <v>-0.09400905671296297</v>
      </c>
      <c r="F19" s="3">
        <f>1000*(da+ta*Data!A19+(Ma*Data!A19^2/2+Ra*Data!A19^3/6-F*IF(Data!A19&gt;af,(Data!A19-af)^3,0)/6-wa*IF(Data!A19&gt;aw,(Data!A19-aw)^4,0)/24-(wL-wa)*IF(Data!A19&gt;aw,(Data!A19-aw)^5,0)/(120*(L-aw))+M*IF(Data!A19&gt;am,(Data!A19-am)^2,0)/2)/(E*I))</f>
        <v>-1.7519695312500005</v>
      </c>
    </row>
    <row r="20" spans="1:6" ht="12.75">
      <c r="A20" s="1">
        <f t="shared" si="2"/>
        <v>18</v>
      </c>
      <c r="B20" s="10">
        <f t="shared" si="0"/>
        <v>8.453125</v>
      </c>
      <c r="C20" s="6">
        <f t="shared" si="3"/>
        <v>152.15625</v>
      </c>
      <c r="D20" s="4">
        <f t="shared" si="1"/>
        <v>1.014375</v>
      </c>
      <c r="E20" s="3">
        <f>1000*(ta+(Ma*Data!A20+Ra*Data!A20^2/2-F*IF(Data!A20&gt;af,(Data!A20-af)^2,0)/2-wa*IF(Data!A20&gt;aw,(Data!A20-aw)^3,0)/6-(wL-wa)*IF(Data!A20&gt;aw,(Data!A20-aw)^4,0)/(24*(L-aw))+M*IF(Data!A20&gt;am,Data!A20-am,0))/(E*I))</f>
        <v>-0.09236539351851854</v>
      </c>
      <c r="F20" s="3">
        <f>1000*(da+ta*Data!A20+(Ma*Data!A20^2/2+Ra*Data!A20^3/6-F*IF(Data!A20&gt;af,(Data!A20-af)^3,0)/6-wa*IF(Data!A20&gt;aw,(Data!A20-aw)^4,0)/24-(wL-wa)*IF(Data!A20&gt;aw,(Data!A20-aw)^5,0)/(120*(L-aw))+M*IF(Data!A20&gt;am,(Data!A20-am)^2,0)/2)/(E*I))</f>
        <v>-1.8451645833333339</v>
      </c>
    </row>
    <row r="21" spans="1:6" ht="12.75">
      <c r="A21" s="1">
        <f t="shared" si="2"/>
        <v>19</v>
      </c>
      <c r="B21" s="10">
        <f t="shared" si="0"/>
        <v>8.453125</v>
      </c>
      <c r="C21" s="6">
        <f t="shared" si="3"/>
        <v>160.609375</v>
      </c>
      <c r="D21" s="4">
        <f t="shared" si="1"/>
        <v>1.0707291666666667</v>
      </c>
      <c r="E21" s="3">
        <f>1000*(ta+(Ma*Data!A21+Ra*Data!A21^2/2-F*IF(Data!A21&gt;af,(Data!A21-af)^2,0)/2-wa*IF(Data!A21&gt;aw,(Data!A21-aw)^3,0)/6-(wL-wa)*IF(Data!A21&gt;aw,(Data!A21-aw)^4,0)/(24*(L-aw))+M*IF(Data!A21&gt;am,Data!A21-am,0))/(E*I))</f>
        <v>-0.09062780671296299</v>
      </c>
      <c r="F21" s="3">
        <f>1000*(da+ta*Data!A21+(Ma*Data!A21^2/2+Ra*Data!A21^3/6-F*IF(Data!A21&gt;af,(Data!A21-af)^3,0)/6-wa*IF(Data!A21&gt;aw,(Data!A21-aw)^4,0)/24-(wL-wa)*IF(Data!A21&gt;aw,(Data!A21-aw)^5,0)/(120*(L-aw))+M*IF(Data!A21&gt;am,(Data!A21-am)^2,0)/2)/(E*I))</f>
        <v>-1.9366690104166673</v>
      </c>
    </row>
    <row r="22" spans="1:6" ht="12.75">
      <c r="A22" s="1">
        <f t="shared" si="2"/>
        <v>20</v>
      </c>
      <c r="B22" s="10">
        <f t="shared" si="0"/>
        <v>8.453125</v>
      </c>
      <c r="C22" s="6">
        <f t="shared" si="3"/>
        <v>169.0625</v>
      </c>
      <c r="D22" s="4">
        <f t="shared" si="1"/>
        <v>1.1270833333333334</v>
      </c>
      <c r="E22" s="3">
        <f>1000*(ta+(Ma*Data!A22+Ra*Data!A22^2/2-F*IF(Data!A22&gt;af,(Data!A22-af)^2,0)/2-wa*IF(Data!A22&gt;aw,(Data!A22-aw)^3,0)/6-(wL-wa)*IF(Data!A22&gt;aw,(Data!A22-aw)^4,0)/(24*(L-aw))+M*IF(Data!A22&gt;am,Data!A22-am,0))/(E*I))</f>
        <v>-0.08879629629629632</v>
      </c>
      <c r="F22" s="3">
        <f>1000*(da+ta*Data!A22+(Ma*Data!A22^2/2+Ra*Data!A22^3/6-F*IF(Data!A22&gt;af,(Data!A22-af)^3,0)/6-wa*IF(Data!A22&gt;aw,(Data!A22-aw)^4,0)/24-(wL-wa)*IF(Data!A22&gt;aw,(Data!A22-aw)^5,0)/(120*(L-aw))+M*IF(Data!A22&gt;am,(Data!A22-am)^2,0)/2)/(E*I))</f>
        <v>-2.0263888888888895</v>
      </c>
    </row>
    <row r="23" spans="1:6" ht="12.75">
      <c r="A23" s="1">
        <f t="shared" si="2"/>
        <v>21</v>
      </c>
      <c r="B23" s="10">
        <f t="shared" si="0"/>
        <v>8.453125</v>
      </c>
      <c r="C23" s="6">
        <f t="shared" si="3"/>
        <v>177.515625</v>
      </c>
      <c r="D23" s="4">
        <f t="shared" si="1"/>
        <v>1.1834375000000001</v>
      </c>
      <c r="E23" s="3">
        <f>1000*(ta+(Ma*Data!A23+Ra*Data!A23^2/2-F*IF(Data!A23&gt;af,(Data!A23-af)^2,0)/2-wa*IF(Data!A23&gt;aw,(Data!A23-aw)^3,0)/6-(wL-wa)*IF(Data!A23&gt;aw,(Data!A23-aw)^4,0)/(24*(L-aw))+M*IF(Data!A23&gt;am,Data!A23-am,0))/(E*I))</f>
        <v>-0.08687086226851853</v>
      </c>
      <c r="F23" s="3">
        <f>1000*(da+ta*Data!A23+(Ma*Data!A23^2/2+Ra*Data!A23^3/6-F*IF(Data!A23&gt;af,(Data!A23-af)^3,0)/6-wa*IF(Data!A23&gt;aw,(Data!A23-aw)^4,0)/24-(wL-wa)*IF(Data!A23&gt;aw,(Data!A23-aw)^5,0)/(120*(L-aw))+M*IF(Data!A23&gt;am,(Data!A23-am)^2,0)/2)/(E*I))</f>
        <v>-2.1142302951388894</v>
      </c>
    </row>
    <row r="24" spans="1:6" ht="12.75">
      <c r="A24" s="1">
        <f t="shared" si="2"/>
        <v>22</v>
      </c>
      <c r="B24" s="10">
        <f t="shared" si="0"/>
        <v>8.453125</v>
      </c>
      <c r="C24" s="6">
        <f t="shared" si="3"/>
        <v>185.96875</v>
      </c>
      <c r="D24" s="4">
        <f t="shared" si="1"/>
        <v>1.2397916666666668</v>
      </c>
      <c r="E24" s="3">
        <f>1000*(ta+(Ma*Data!A24+Ra*Data!A24^2/2-F*IF(Data!A24&gt;af,(Data!A24-af)^2,0)/2-wa*IF(Data!A24&gt;aw,(Data!A24-aw)^3,0)/6-(wL-wa)*IF(Data!A24&gt;aw,(Data!A24-aw)^4,0)/(24*(L-aw))+M*IF(Data!A24&gt;am,Data!A24-am,0))/(E*I))</f>
        <v>-0.08485150462962966</v>
      </c>
      <c r="F24" s="3">
        <f>1000*(da+ta*Data!A24+(Ma*Data!A24^2/2+Ra*Data!A24^3/6-F*IF(Data!A24&gt;af,(Data!A24-af)^3,0)/6-wa*IF(Data!A24&gt;aw,(Data!A24-aw)^4,0)/24-(wL-wa)*IF(Data!A24&gt;aw,(Data!A24-aw)^5,0)/(120*(L-aw))+M*IF(Data!A24&gt;am,(Data!A24-am)^2,0)/2)/(E*I))</f>
        <v>-2.200099305555556</v>
      </c>
    </row>
    <row r="25" spans="1:6" ht="12.75">
      <c r="A25" s="1">
        <f t="shared" si="2"/>
        <v>23</v>
      </c>
      <c r="B25" s="10">
        <f t="shared" si="0"/>
        <v>8.453125</v>
      </c>
      <c r="C25" s="6">
        <f t="shared" si="3"/>
        <v>194.421875</v>
      </c>
      <c r="D25" s="4">
        <f t="shared" si="1"/>
        <v>1.2961458333333336</v>
      </c>
      <c r="E25" s="3">
        <f>1000*(ta+(Ma*Data!A25+Ra*Data!A25^2/2-F*IF(Data!A25&gt;af,(Data!A25-af)^2,0)/2-wa*IF(Data!A25&gt;aw,(Data!A25-aw)^3,0)/6-(wL-wa)*IF(Data!A25&gt;aw,(Data!A25-aw)^4,0)/(24*(L-aw))+M*IF(Data!A25&gt;am,Data!A25-am,0))/(E*I))</f>
        <v>-0.08273822337962966</v>
      </c>
      <c r="F25" s="3">
        <f>1000*(da+ta*Data!A25+(Ma*Data!A25^2/2+Ra*Data!A25^3/6-F*IF(Data!A25&gt;af,(Data!A25-af)^3,0)/6-wa*IF(Data!A25&gt;aw,(Data!A25-aw)^4,0)/24-(wL-wa)*IF(Data!A25&gt;aw,(Data!A25-aw)^5,0)/(120*(L-aw))+M*IF(Data!A25&gt;am,(Data!A25-am)^2,0)/2)/(E*I))</f>
        <v>-2.2839019965277783</v>
      </c>
    </row>
    <row r="26" spans="1:6" ht="12.75">
      <c r="A26" s="1">
        <f t="shared" si="2"/>
        <v>24</v>
      </c>
      <c r="B26" s="10">
        <f t="shared" si="0"/>
        <v>8.453125</v>
      </c>
      <c r="C26" s="6">
        <f t="shared" si="3"/>
        <v>202.875</v>
      </c>
      <c r="D26" s="4">
        <f t="shared" si="1"/>
        <v>1.3525000000000003</v>
      </c>
      <c r="E26" s="3">
        <f>1000*(ta+(Ma*Data!A26+Ra*Data!A26^2/2-F*IF(Data!A26&gt;af,(Data!A26-af)^2,0)/2-wa*IF(Data!A26&gt;aw,(Data!A26-aw)^3,0)/6-(wL-wa)*IF(Data!A26&gt;aw,(Data!A26-aw)^4,0)/(24*(L-aw))+M*IF(Data!A26&gt;am,Data!A26-am,0))/(E*I))</f>
        <v>-0.08053101851851854</v>
      </c>
      <c r="F26" s="3">
        <f>1000*(da+ta*Data!A26+(Ma*Data!A26^2/2+Ra*Data!A26^3/6-F*IF(Data!A26&gt;af,(Data!A26-af)^3,0)/6-wa*IF(Data!A26&gt;aw,(Data!A26-aw)^4,0)/24-(wL-wa)*IF(Data!A26&gt;aw,(Data!A26-aw)^5,0)/(120*(L-aw))+M*IF(Data!A26&gt;am,(Data!A26-am)^2,0)/2)/(E*I))</f>
        <v>-2.365544444444445</v>
      </c>
    </row>
    <row r="27" spans="1:6" ht="12.75">
      <c r="A27" s="1">
        <f t="shared" si="2"/>
        <v>25</v>
      </c>
      <c r="B27" s="10">
        <f t="shared" si="0"/>
        <v>8.453125</v>
      </c>
      <c r="C27" s="6">
        <f t="shared" si="3"/>
        <v>211.328125</v>
      </c>
      <c r="D27" s="4">
        <f t="shared" si="1"/>
        <v>1.4088541666666667</v>
      </c>
      <c r="E27" s="3">
        <f>1000*(ta+(Ma*Data!A27+Ra*Data!A27^2/2-F*IF(Data!A27&gt;af,(Data!A27-af)^2,0)/2-wa*IF(Data!A27&gt;aw,(Data!A27-aw)^3,0)/6-(wL-wa)*IF(Data!A27&gt;aw,(Data!A27-aw)^4,0)/(24*(L-aw))+M*IF(Data!A27&gt;am,Data!A27-am,0))/(E*I))</f>
        <v>-0.07822989004629632</v>
      </c>
      <c r="F27" s="3">
        <f>1000*(da+ta*Data!A27+(Ma*Data!A27^2/2+Ra*Data!A27^3/6-F*IF(Data!A27&gt;af,(Data!A27-af)^3,0)/6-wa*IF(Data!A27&gt;aw,(Data!A27-aw)^4,0)/24-(wL-wa)*IF(Data!A27&gt;aw,(Data!A27-aw)^5,0)/(120*(L-aw))+M*IF(Data!A27&gt;am,(Data!A27-am)^2,0)/2)/(E*I))</f>
        <v>-2.444932725694445</v>
      </c>
    </row>
    <row r="28" spans="1:6" ht="12.75">
      <c r="A28" s="1">
        <f t="shared" si="2"/>
        <v>26</v>
      </c>
      <c r="B28" s="10">
        <f t="shared" si="0"/>
        <v>8.453125</v>
      </c>
      <c r="C28" s="6">
        <f t="shared" si="3"/>
        <v>229.78125</v>
      </c>
      <c r="D28" s="4">
        <f t="shared" si="1"/>
        <v>1.531875</v>
      </c>
      <c r="E28" s="3">
        <f>1000*(ta+(Ma*Data!A28+Ra*Data!A28^2/2-F*IF(Data!A28&gt;af,(Data!A28-af)^2,0)/2-wa*IF(Data!A28&gt;aw,(Data!A28-aw)^3,0)/6-(wL-wa)*IF(Data!A28&gt;aw,(Data!A28-aw)^4,0)/(24*(L-aw))+M*IF(Data!A28&gt;am,Data!A28-am,0))/(E*I))</f>
        <v>-0.07572372685185189</v>
      </c>
      <c r="F28" s="3">
        <f>1000*(da+ta*Data!A28+(Ma*Data!A28^2/2+Ra*Data!A28^3/6-F*IF(Data!A28&gt;af,(Data!A28-af)^3,0)/6-wa*IF(Data!A28&gt;aw,(Data!A28-aw)^4,0)/24-(wL-wa)*IF(Data!A28&gt;aw,(Data!A28-aw)^5,0)/(120*(L-aw))+M*IF(Data!A28&gt;am,(Data!A28-am)^2,0)/2)/(E*I))</f>
        <v>-2.521917361111112</v>
      </c>
    </row>
    <row r="29" spans="1:6" ht="12.75">
      <c r="A29" s="1">
        <f t="shared" si="2"/>
        <v>27</v>
      </c>
      <c r="B29" s="10">
        <f t="shared" si="0"/>
        <v>8.453125</v>
      </c>
      <c r="C29" s="6">
        <f t="shared" si="3"/>
        <v>238.234375</v>
      </c>
      <c r="D29" s="4">
        <f t="shared" si="1"/>
        <v>1.5882291666666668</v>
      </c>
      <c r="E29" s="3">
        <f>1000*(ta+(Ma*Data!A29+Ra*Data!A29^2/2-F*IF(Data!A29&gt;af,(Data!A29-af)^2,0)/2-wa*IF(Data!A29&gt;aw,(Data!A29-aw)^3,0)/6-(wL-wa)*IF(Data!A29&gt;aw,(Data!A29-aw)^4,0)/(24*(L-aw))+M*IF(Data!A29&gt;am,Data!A29-am,0))/(E*I))</f>
        <v>-0.07312364004629632</v>
      </c>
      <c r="F29" s="3">
        <f>1000*(da+ta*Data!A29+(Ma*Data!A29^2/2+Ra*Data!A29^3/6-F*IF(Data!A29&gt;af,(Data!A29-af)^3,0)/6-wa*IF(Data!A29&gt;aw,(Data!A29-aw)^4,0)/24-(wL-wa)*IF(Data!A29&gt;aw,(Data!A29-aw)^5,0)/(120*(L-aw))+M*IF(Data!A29&gt;am,(Data!A29-am)^2,0)/2)/(E*I))</f>
        <v>-2.5963488715277783</v>
      </c>
    </row>
    <row r="30" spans="1:6" ht="12.75">
      <c r="A30" s="1">
        <f t="shared" si="2"/>
        <v>28</v>
      </c>
      <c r="B30" s="10">
        <f t="shared" si="0"/>
        <v>8.453125</v>
      </c>
      <c r="C30" s="6">
        <f t="shared" si="3"/>
        <v>246.6875</v>
      </c>
      <c r="D30" s="4">
        <f t="shared" si="1"/>
        <v>1.6445833333333335</v>
      </c>
      <c r="E30" s="3">
        <f>1000*(ta+(Ma*Data!A30+Ra*Data!A30^2/2-F*IF(Data!A30&gt;af,(Data!A30-af)^2,0)/2-wa*IF(Data!A30&gt;aw,(Data!A30-aw)^3,0)/6-(wL-wa)*IF(Data!A30&gt;aw,(Data!A30-aw)^4,0)/(24*(L-aw))+M*IF(Data!A30&gt;am,Data!A30-am,0))/(E*I))</f>
        <v>-0.07042962962962966</v>
      </c>
      <c r="F30" s="3">
        <f>1000*(da+ta*Data!A30+(Ma*Data!A30^2/2+Ra*Data!A30^3/6-F*IF(Data!A30&gt;af,(Data!A30-af)^3,0)/6-wa*IF(Data!A30&gt;aw,(Data!A30-aw)^4,0)/24-(wL-wa)*IF(Data!A30&gt;aw,(Data!A30-aw)^5,0)/(120*(L-aw))+M*IF(Data!A30&gt;am,(Data!A30-am)^2,0)/2)/(E*I))</f>
        <v>-2.668133333333334</v>
      </c>
    </row>
    <row r="31" spans="1:6" ht="12.75">
      <c r="A31" s="1">
        <f t="shared" si="2"/>
        <v>29</v>
      </c>
      <c r="B31" s="10">
        <f t="shared" si="0"/>
        <v>8.453125</v>
      </c>
      <c r="C31" s="6">
        <f t="shared" si="3"/>
        <v>255.140625</v>
      </c>
      <c r="D31" s="4">
        <f t="shared" si="1"/>
        <v>1.7009375000000002</v>
      </c>
      <c r="E31" s="3">
        <f>1000*(ta+(Ma*Data!A31+Ra*Data!A31^2/2-F*IF(Data!A31&gt;af,(Data!A31-af)^2,0)/2-wa*IF(Data!A31&gt;aw,(Data!A31-aw)^3,0)/6-(wL-wa)*IF(Data!A31&gt;aw,(Data!A31-aw)^4,0)/(24*(L-aw))+M*IF(Data!A31&gt;am,Data!A31-am,0))/(E*I))</f>
        <v>-0.06764169560185188</v>
      </c>
      <c r="F31" s="3">
        <f>1000*(da+ta*Data!A31+(Ma*Data!A31^2/2+Ra*Data!A31^3/6-F*IF(Data!A31&gt;af,(Data!A31-af)^3,0)/6-wa*IF(Data!A31&gt;aw,(Data!A31-aw)^4,0)/24-(wL-wa)*IF(Data!A31&gt;aw,(Data!A31-aw)^5,0)/(120*(L-aw))+M*IF(Data!A31&gt;am,(Data!A31-am)^2,0)/2)/(E*I))</f>
        <v>-2.737176822916667</v>
      </c>
    </row>
    <row r="32" spans="1:6" ht="12.75">
      <c r="A32" s="1">
        <f t="shared" si="2"/>
        <v>30</v>
      </c>
      <c r="B32" s="10">
        <f t="shared" si="0"/>
        <v>8.453125</v>
      </c>
      <c r="C32" s="6">
        <f t="shared" si="3"/>
        <v>263.59375</v>
      </c>
      <c r="D32" s="4">
        <f t="shared" si="1"/>
        <v>1.757291666666667</v>
      </c>
      <c r="E32" s="3">
        <f>1000*(ta+(Ma*Data!A32+Ra*Data!A32^2/2-F*IF(Data!A32&gt;af,(Data!A32-af)^2,0)/2-wa*IF(Data!A32&gt;aw,(Data!A32-aw)^3,0)/6-(wL-wa)*IF(Data!A32&gt;aw,(Data!A32-aw)^4,0)/(24*(L-aw))+M*IF(Data!A32&gt;am,Data!A32-am,0))/(E*I))</f>
        <v>-0.06475983796296299</v>
      </c>
      <c r="F32" s="3">
        <f>1000*(da+ta*Data!A32+(Ma*Data!A32^2/2+Ra*Data!A32^3/6-F*IF(Data!A32&gt;af,(Data!A32-af)^3,0)/6-wa*IF(Data!A32&gt;aw,(Data!A32-aw)^4,0)/24-(wL-wa)*IF(Data!A32&gt;aw,(Data!A32-aw)^5,0)/(120*(L-aw))+M*IF(Data!A32&gt;am,(Data!A32-am)^2,0)/2)/(E*I))</f>
        <v>-2.8033854166666674</v>
      </c>
    </row>
    <row r="33" spans="1:6" ht="12.75">
      <c r="A33" s="1">
        <f t="shared" si="2"/>
        <v>31</v>
      </c>
      <c r="B33" s="10">
        <f t="shared" si="0"/>
        <v>8.453125</v>
      </c>
      <c r="C33" s="6">
        <f t="shared" si="3"/>
        <v>272.046875</v>
      </c>
      <c r="D33" s="4">
        <f t="shared" si="1"/>
        <v>1.8136458333333336</v>
      </c>
      <c r="E33" s="3">
        <f>1000*(ta+(Ma*Data!A33+Ra*Data!A33^2/2-F*IF(Data!A33&gt;af,(Data!A33-af)^2,0)/2-wa*IF(Data!A33&gt;aw,(Data!A33-aw)^3,0)/6-(wL-wa)*IF(Data!A33&gt;aw,(Data!A33-aw)^4,0)/(24*(L-aw))+M*IF(Data!A33&gt;am,Data!A33-am,0))/(E*I))</f>
        <v>-0.061784056712962984</v>
      </c>
      <c r="F33" s="3">
        <f>1000*(da+ta*Data!A33+(Ma*Data!A33^2/2+Ra*Data!A33^3/6-F*IF(Data!A33&gt;af,(Data!A33-af)^3,0)/6-wa*IF(Data!A33&gt;aw,(Data!A33-aw)^4,0)/24-(wL-wa)*IF(Data!A33&gt;aw,(Data!A33-aw)^5,0)/(120*(L-aw))+M*IF(Data!A33&gt;am,(Data!A33-am)^2,0)/2)/(E*I))</f>
        <v>-2.8666651909722227</v>
      </c>
    </row>
    <row r="34" spans="1:6" ht="12.75">
      <c r="A34" s="1">
        <f t="shared" si="2"/>
        <v>32</v>
      </c>
      <c r="B34" s="10">
        <f aca="true" t="shared" si="4" ref="B34:B65">Ra-F*IF(A34&gt;af,1,0)-wa*IF(A34&gt;aw,A34-aw,0)-(wL-wa)*IF(A34&gt;aw,(A34-aw)^2,0)/(2*(L-aw))</f>
        <v>8.453125</v>
      </c>
      <c r="C34" s="6">
        <f t="shared" si="3"/>
        <v>280.5</v>
      </c>
      <c r="D34" s="4">
        <f aca="true" t="shared" si="5" ref="D34:D65">C34*cc/I</f>
        <v>1.8700000000000003</v>
      </c>
      <c r="E34" s="3">
        <f>1000*(ta+(Ma*Data!A34+Ra*Data!A34^2/2-F*IF(Data!A34&gt;af,(Data!A34-af)^2,0)/2-wa*IF(Data!A34&gt;aw,(Data!A34-aw)^3,0)/6-(wL-wa)*IF(Data!A34&gt;aw,(Data!A34-aw)^4,0)/(24*(L-aw))+M*IF(Data!A34&gt;am,Data!A34-am,0))/(E*I))</f>
        <v>-0.058714351851851865</v>
      </c>
      <c r="F34" s="3">
        <f>1000*(da+ta*Data!A34+(Ma*Data!A34^2/2+Ra*Data!A34^3/6-F*IF(Data!A34&gt;af,(Data!A34-af)^3,0)/6-wa*IF(Data!A34&gt;aw,(Data!A34-aw)^4,0)/24-(wL-wa)*IF(Data!A34&gt;aw,(Data!A34-aw)^5,0)/(120*(L-aw))+M*IF(Data!A34&gt;am,(Data!A34-am)^2,0)/2)/(E*I))</f>
        <v>-2.926922222222223</v>
      </c>
    </row>
    <row r="35" spans="1:6" ht="12.75">
      <c r="A35" s="1">
        <f aca="true" t="shared" si="6" ref="A35:A66">A34+Linc</f>
        <v>33</v>
      </c>
      <c r="B35" s="10">
        <f t="shared" si="4"/>
        <v>8.453125</v>
      </c>
      <c r="C35" s="6">
        <f aca="true" t="shared" si="7" ref="C35:C66">Ma+Ra*A35-F*IF(A35&gt;af,A35-af,0)-wa*IF(A35&gt;aw,(A35-aw)^2,0)/2-(wL-wa)*IF(A35&gt;aw,(A35-aw)^3,0)/(6*(L-aw))+M*IF(A35&gt;am,1,0)</f>
        <v>288.953125</v>
      </c>
      <c r="D35" s="4">
        <f t="shared" si="5"/>
        <v>1.9263541666666668</v>
      </c>
      <c r="E35" s="3">
        <f>1000*(ta+(Ma*Data!A35+Ra*Data!A35^2/2-F*IF(Data!A35&gt;af,(Data!A35-af)^2,0)/2-wa*IF(Data!A35&gt;aw,(Data!A35-aw)^3,0)/6-(wL-wa)*IF(Data!A35&gt;aw,(Data!A35-aw)^4,0)/(24*(L-aw))+M*IF(Data!A35&gt;am,Data!A35-am,0))/(E*I))</f>
        <v>-0.05555072337962965</v>
      </c>
      <c r="F35" s="3">
        <f>1000*(da+ta*Data!A35+(Ma*Data!A35^2/2+Ra*Data!A35^3/6-F*IF(Data!A35&gt;af,(Data!A35-af)^3,0)/6-wa*IF(Data!A35&gt;aw,(Data!A35-aw)^4,0)/24-(wL-wa)*IF(Data!A35&gt;aw,(Data!A35-aw)^5,0)/(120*(L-aw))+M*IF(Data!A35&gt;am,(Data!A35-am)^2,0)/2)/(E*I))</f>
        <v>-2.9840625868055564</v>
      </c>
    </row>
    <row r="36" spans="1:6" ht="12.75">
      <c r="A36" s="1">
        <f t="shared" si="6"/>
        <v>34</v>
      </c>
      <c r="B36" s="10">
        <f t="shared" si="4"/>
        <v>8.453125</v>
      </c>
      <c r="C36" s="6">
        <f t="shared" si="7"/>
        <v>297.40625</v>
      </c>
      <c r="D36" s="4">
        <f t="shared" si="5"/>
        <v>1.9827083333333335</v>
      </c>
      <c r="E36" s="3">
        <f>1000*(ta+(Ma*Data!A36+Ra*Data!A36^2/2-F*IF(Data!A36&gt;af,(Data!A36-af)^2,0)/2-wa*IF(Data!A36&gt;aw,(Data!A36-aw)^3,0)/6-(wL-wa)*IF(Data!A36&gt;aw,(Data!A36-aw)^4,0)/(24*(L-aw))+M*IF(Data!A36&gt;am,Data!A36-am,0))/(E*I))</f>
        <v>-0.05229317129629631</v>
      </c>
      <c r="F36" s="3">
        <f>1000*(da+ta*Data!A36+(Ma*Data!A36^2/2+Ra*Data!A36^3/6-F*IF(Data!A36&gt;af,(Data!A36-af)^3,0)/6-wa*IF(Data!A36&gt;aw,(Data!A36-aw)^4,0)/24-(wL-wa)*IF(Data!A36&gt;aw,(Data!A36-aw)^5,0)/(120*(L-aw))+M*IF(Data!A36&gt;am,(Data!A36-am)^2,0)/2)/(E*I))</f>
        <v>-3.037992361111112</v>
      </c>
    </row>
    <row r="37" spans="1:6" ht="12.75">
      <c r="A37" s="1">
        <f t="shared" si="6"/>
        <v>35</v>
      </c>
      <c r="B37" s="10">
        <f t="shared" si="4"/>
        <v>8.453125</v>
      </c>
      <c r="C37" s="6">
        <f t="shared" si="7"/>
        <v>305.859375</v>
      </c>
      <c r="D37" s="4">
        <f t="shared" si="5"/>
        <v>2.0390625000000004</v>
      </c>
      <c r="E37" s="3">
        <f>1000*(ta+(Ma*Data!A37+Ra*Data!A37^2/2-F*IF(Data!A37&gt;af,(Data!A37-af)^2,0)/2-wa*IF(Data!A37&gt;aw,(Data!A37-aw)^3,0)/6-(wL-wa)*IF(Data!A37&gt;aw,(Data!A37-aw)^4,0)/(24*(L-aw))+M*IF(Data!A37&gt;am,Data!A37-am,0))/(E*I))</f>
        <v>-0.04894169560185187</v>
      </c>
      <c r="F37" s="3">
        <f>1000*(da+ta*Data!A37+(Ma*Data!A37^2/2+Ra*Data!A37^3/6-F*IF(Data!A37&gt;af,(Data!A37-af)^3,0)/6-wa*IF(Data!A37&gt;aw,(Data!A37-aw)^4,0)/24-(wL-wa)*IF(Data!A37&gt;aw,(Data!A37-aw)^5,0)/(120*(L-aw))+M*IF(Data!A37&gt;am,(Data!A37-am)^2,0)/2)/(E*I))</f>
        <v>-3.0886176215277787</v>
      </c>
    </row>
    <row r="38" spans="1:6" ht="12.75">
      <c r="A38" s="1">
        <f t="shared" si="6"/>
        <v>36</v>
      </c>
      <c r="B38" s="10">
        <f t="shared" si="4"/>
        <v>8.453125</v>
      </c>
      <c r="C38" s="6">
        <f t="shared" si="7"/>
        <v>314.3125</v>
      </c>
      <c r="D38" s="4">
        <f t="shared" si="5"/>
        <v>2.095416666666667</v>
      </c>
      <c r="E38" s="3">
        <f>1000*(ta+(Ma*Data!A38+Ra*Data!A38^2/2-F*IF(Data!A38&gt;af,(Data!A38-af)^2,0)/2-wa*IF(Data!A38&gt;aw,(Data!A38-aw)^3,0)/6-(wL-wa)*IF(Data!A38&gt;aw,(Data!A38-aw)^4,0)/(24*(L-aw))+M*IF(Data!A38&gt;am,Data!A38-am,0))/(E*I))</f>
        <v>-0.045496296296296306</v>
      </c>
      <c r="F38" s="3">
        <f>1000*(da+ta*Data!A38+(Ma*Data!A38^2/2+Ra*Data!A38^3/6-F*IF(Data!A38&gt;af,(Data!A38-af)^3,0)/6-wa*IF(Data!A38&gt;aw,(Data!A38-aw)^4,0)/24-(wL-wa)*IF(Data!A38&gt;aw,(Data!A38-aw)^5,0)/(120*(L-aw))+M*IF(Data!A38&gt;am,(Data!A38-am)^2,0)/2)/(E*I))</f>
        <v>-3.1358444444444453</v>
      </c>
    </row>
    <row r="39" spans="1:6" ht="12.75">
      <c r="A39" s="1">
        <f t="shared" si="6"/>
        <v>37</v>
      </c>
      <c r="B39" s="10">
        <f t="shared" si="4"/>
        <v>8.453125</v>
      </c>
      <c r="C39" s="6">
        <f t="shared" si="7"/>
        <v>322.765625</v>
      </c>
      <c r="D39" s="4">
        <f t="shared" si="5"/>
        <v>2.1517708333333334</v>
      </c>
      <c r="E39" s="3">
        <f>1000*(ta+(Ma*Data!A39+Ra*Data!A39^2/2-F*IF(Data!A39&gt;af,(Data!A39-af)^2,0)/2-wa*IF(Data!A39&gt;aw,(Data!A39-aw)^3,0)/6-(wL-wa)*IF(Data!A39&gt;aw,(Data!A39-aw)^4,0)/(24*(L-aw))+M*IF(Data!A39&gt;am,Data!A39-am,0))/(E*I))</f>
        <v>-0.04195697337962964</v>
      </c>
      <c r="F39" s="3">
        <f>1000*(da+ta*Data!A39+(Ma*Data!A39^2/2+Ra*Data!A39^3/6-F*IF(Data!A39&gt;af,(Data!A39-af)^3,0)/6-wa*IF(Data!A39&gt;aw,(Data!A39-aw)^4,0)/24-(wL-wa)*IF(Data!A39&gt;aw,(Data!A39-aw)^5,0)/(120*(L-aw))+M*IF(Data!A39&gt;am,(Data!A39-am)^2,0)/2)/(E*I))</f>
        <v>-3.1795789062500006</v>
      </c>
    </row>
    <row r="40" spans="1:6" ht="12.75">
      <c r="A40" s="1">
        <f t="shared" si="6"/>
        <v>38</v>
      </c>
      <c r="B40" s="10">
        <f t="shared" si="4"/>
        <v>8.453125</v>
      </c>
      <c r="C40" s="6">
        <f t="shared" si="7"/>
        <v>331.21875</v>
      </c>
      <c r="D40" s="4">
        <f t="shared" si="5"/>
        <v>2.2081250000000003</v>
      </c>
      <c r="E40" s="3">
        <f>1000*(ta+(Ma*Data!A40+Ra*Data!A40^2/2-F*IF(Data!A40&gt;af,(Data!A40-af)^2,0)/2-wa*IF(Data!A40&gt;aw,(Data!A40-aw)^3,0)/6-(wL-wa)*IF(Data!A40&gt;aw,(Data!A40-aw)^4,0)/(24*(L-aw))+M*IF(Data!A40&gt;am,Data!A40-am,0))/(E*I))</f>
        <v>-0.03832372685185186</v>
      </c>
      <c r="F40" s="3">
        <f>1000*(da+ta*Data!A40+(Ma*Data!A40^2/2+Ra*Data!A40^3/6-F*IF(Data!A40&gt;af,(Data!A40-af)^3,0)/6-wa*IF(Data!A40&gt;aw,(Data!A40-aw)^4,0)/24-(wL-wa)*IF(Data!A40&gt;aw,(Data!A40-aw)^5,0)/(120*(L-aw))+M*IF(Data!A40&gt;am,(Data!A40-am)^2,0)/2)/(E*I))</f>
        <v>-3.2197270833333347</v>
      </c>
    </row>
    <row r="41" spans="1:6" ht="12.75">
      <c r="A41" s="1">
        <f t="shared" si="6"/>
        <v>39</v>
      </c>
      <c r="B41" s="10">
        <f t="shared" si="4"/>
        <v>8.453125</v>
      </c>
      <c r="C41" s="6">
        <f t="shared" si="7"/>
        <v>339.671875</v>
      </c>
      <c r="D41" s="4">
        <f t="shared" si="5"/>
        <v>2.264479166666667</v>
      </c>
      <c r="E41" s="3">
        <f>1000*(ta+(Ma*Data!A41+Ra*Data!A41^2/2-F*IF(Data!A41&gt;af,(Data!A41-af)^2,0)/2-wa*IF(Data!A41&gt;aw,(Data!A41-aw)^3,0)/6-(wL-wa)*IF(Data!A41&gt;aw,(Data!A41-aw)^4,0)/(24*(L-aw))+M*IF(Data!A41&gt;am,Data!A41-am,0))/(E*I))</f>
        <v>-0.03459655671296298</v>
      </c>
      <c r="F41" s="3">
        <f>1000*(da+ta*Data!A41+(Ma*Data!A41^2/2+Ra*Data!A41^3/6-F*IF(Data!A41&gt;af,(Data!A41-af)^3,0)/6-wa*IF(Data!A41&gt;aw,(Data!A41-aw)^4,0)/24-(wL-wa)*IF(Data!A41&gt;aw,(Data!A41-aw)^5,0)/(120*(L-aw))+M*IF(Data!A41&gt;am,(Data!A41-am)^2,0)/2)/(E*I))</f>
        <v>-3.256195052083334</v>
      </c>
    </row>
    <row r="42" spans="1:6" ht="12.75">
      <c r="A42" s="1">
        <f t="shared" si="6"/>
        <v>40</v>
      </c>
      <c r="B42" s="10">
        <f t="shared" si="4"/>
        <v>8.453125</v>
      </c>
      <c r="C42" s="6">
        <f t="shared" si="7"/>
        <v>348.125</v>
      </c>
      <c r="D42" s="4">
        <f t="shared" si="5"/>
        <v>2.3208333333333337</v>
      </c>
      <c r="E42" s="3">
        <f>1000*(ta+(Ma*Data!A42+Ra*Data!A42^2/2-F*IF(Data!A42&gt;af,(Data!A42-af)^2,0)/2-wa*IF(Data!A42&gt;aw,(Data!A42-aw)^3,0)/6-(wL-wa)*IF(Data!A42&gt;aw,(Data!A42-aw)^4,0)/(24*(L-aw))+M*IF(Data!A42&gt;am,Data!A42-am,0))/(E*I))</f>
        <v>-0.030775462962962973</v>
      </c>
      <c r="F42" s="3">
        <f>1000*(da+ta*Data!A42+(Ma*Data!A42^2/2+Ra*Data!A42^3/6-F*IF(Data!A42&gt;af,(Data!A42-af)^3,0)/6-wa*IF(Data!A42&gt;aw,(Data!A42-aw)^4,0)/24-(wL-wa)*IF(Data!A42&gt;aw,(Data!A42-aw)^5,0)/(120*(L-aw))+M*IF(Data!A42&gt;am,(Data!A42-am)^2,0)/2)/(E*I))</f>
        <v>-3.2888888888888896</v>
      </c>
    </row>
    <row r="43" spans="1:6" ht="12.75">
      <c r="A43" s="1">
        <f t="shared" si="6"/>
        <v>41</v>
      </c>
      <c r="B43" s="10">
        <f t="shared" si="4"/>
        <v>8.453125</v>
      </c>
      <c r="C43" s="6">
        <f t="shared" si="7"/>
        <v>356.578125</v>
      </c>
      <c r="D43" s="4">
        <f t="shared" si="5"/>
        <v>2.3771875000000002</v>
      </c>
      <c r="E43" s="3">
        <f>1000*(ta+(Ma*Data!A43+Ra*Data!A43^2/2-F*IF(Data!A43&gt;af,(Data!A43-af)^2,0)/2-wa*IF(Data!A43&gt;aw,(Data!A43-aw)^3,0)/6-(wL-wa)*IF(Data!A43&gt;aw,(Data!A43-aw)^4,0)/(24*(L-aw))+M*IF(Data!A43&gt;am,Data!A43-am,0))/(E*I))</f>
        <v>-0.026860445601851867</v>
      </c>
      <c r="F43" s="3">
        <f>1000*(da+ta*Data!A43+(Ma*Data!A43^2/2+Ra*Data!A43^3/6-F*IF(Data!A43&gt;af,(Data!A43-af)^3,0)/6-wa*IF(Data!A43&gt;aw,(Data!A43-aw)^4,0)/24-(wL-wa)*IF(Data!A43&gt;aw,(Data!A43-aw)^5,0)/(120*(L-aw))+M*IF(Data!A43&gt;am,(Data!A43-am)^2,0)/2)/(E*I))</f>
        <v>-3.3177146701388898</v>
      </c>
    </row>
    <row r="44" spans="1:6" ht="12.75">
      <c r="A44" s="1">
        <f t="shared" si="6"/>
        <v>42</v>
      </c>
      <c r="B44" s="10">
        <f t="shared" si="4"/>
        <v>8.453125</v>
      </c>
      <c r="C44" s="6">
        <f t="shared" si="7"/>
        <v>365.03125</v>
      </c>
      <c r="D44" s="4">
        <f t="shared" si="5"/>
        <v>2.433541666666667</v>
      </c>
      <c r="E44" s="3">
        <f>1000*(ta+(Ma*Data!A44+Ra*Data!A44^2/2-F*IF(Data!A44&gt;af,(Data!A44-af)^2,0)/2-wa*IF(Data!A44&gt;aw,(Data!A44-aw)^3,0)/6-(wL-wa)*IF(Data!A44&gt;aw,(Data!A44-aw)^4,0)/(24*(L-aw))+M*IF(Data!A44&gt;am,Data!A44-am,0))/(E*I))</f>
        <v>-0.022851504629629642</v>
      </c>
      <c r="F44" s="3">
        <f>1000*(da+ta*Data!A44+(Ma*Data!A44^2/2+Ra*Data!A44^3/6-F*IF(Data!A44&gt;af,(Data!A44-af)^3,0)/6-wa*IF(Data!A44&gt;aw,(Data!A44-aw)^4,0)/24-(wL-wa)*IF(Data!A44&gt;aw,(Data!A44-aw)^5,0)/(120*(L-aw))+M*IF(Data!A44&gt;am,(Data!A44-am)^2,0)/2)/(E*I))</f>
        <v>-3.3425784722222236</v>
      </c>
    </row>
    <row r="45" spans="1:6" ht="12.75">
      <c r="A45" s="1">
        <f t="shared" si="6"/>
        <v>43</v>
      </c>
      <c r="B45" s="10">
        <f t="shared" si="4"/>
        <v>8.453125</v>
      </c>
      <c r="C45" s="6">
        <f t="shared" si="7"/>
        <v>373.484375</v>
      </c>
      <c r="D45" s="4">
        <f t="shared" si="5"/>
        <v>2.4898958333333336</v>
      </c>
      <c r="E45" s="3">
        <f>1000*(ta+(Ma*Data!A45+Ra*Data!A45^2/2-F*IF(Data!A45&gt;af,(Data!A45-af)^2,0)/2-wa*IF(Data!A45&gt;aw,(Data!A45-aw)^3,0)/6-(wL-wa)*IF(Data!A45&gt;aw,(Data!A45-aw)^4,0)/(24*(L-aw))+M*IF(Data!A45&gt;am,Data!A45-am,0))/(E*I))</f>
        <v>-0.018748640046296308</v>
      </c>
      <c r="F45" s="3">
        <f>1000*(da+ta*Data!A45+(Ma*Data!A45^2/2+Ra*Data!A45^3/6-F*IF(Data!A45&gt;af,(Data!A45-af)^3,0)/6-wa*IF(Data!A45&gt;aw,(Data!A45-aw)^4,0)/24-(wL-wa)*IF(Data!A45&gt;aw,(Data!A45-aw)^5,0)/(120*(L-aw))+M*IF(Data!A45&gt;am,(Data!A45-am)^2,0)/2)/(E*I))</f>
        <v>-3.3633863715277785</v>
      </c>
    </row>
    <row r="46" spans="1:6" ht="12.75">
      <c r="A46" s="1">
        <f t="shared" si="6"/>
        <v>44</v>
      </c>
      <c r="B46" s="10">
        <f t="shared" si="4"/>
        <v>8.453125</v>
      </c>
      <c r="C46" s="6">
        <f t="shared" si="7"/>
        <v>381.9375</v>
      </c>
      <c r="D46" s="4">
        <f t="shared" si="5"/>
        <v>2.54625</v>
      </c>
      <c r="E46" s="3">
        <f>1000*(ta+(Ma*Data!A46+Ra*Data!A46^2/2-F*IF(Data!A46&gt;af,(Data!A46-af)^2,0)/2-wa*IF(Data!A46&gt;aw,(Data!A46-aw)^3,0)/6-(wL-wa)*IF(Data!A46&gt;aw,(Data!A46-aw)^4,0)/(24*(L-aw))+M*IF(Data!A46&gt;am,Data!A46-am,0))/(E*I))</f>
        <v>-0.014551851851851864</v>
      </c>
      <c r="F46" s="3">
        <f>1000*(da+ta*Data!A46+(Ma*Data!A46^2/2+Ra*Data!A46^3/6-F*IF(Data!A46&gt;af,(Data!A46-af)^3,0)/6-wa*IF(Data!A46&gt;aw,(Data!A46-aw)^4,0)/24-(wL-wa)*IF(Data!A46&gt;aw,(Data!A46-aw)^5,0)/(120*(L-aw))+M*IF(Data!A46&gt;am,(Data!A46-am)^2,0)/2)/(E*I))</f>
        <v>-3.3800444444444455</v>
      </c>
    </row>
    <row r="47" spans="1:6" ht="12.75">
      <c r="A47" s="1">
        <f t="shared" si="6"/>
        <v>45</v>
      </c>
      <c r="B47" s="10">
        <f t="shared" si="4"/>
        <v>8.453125</v>
      </c>
      <c r="C47" s="6">
        <f t="shared" si="7"/>
        <v>390.390625</v>
      </c>
      <c r="D47" s="4">
        <f t="shared" si="5"/>
        <v>2.602604166666667</v>
      </c>
      <c r="E47" s="3">
        <f>1000*(ta+(Ma*Data!A47+Ra*Data!A47^2/2-F*IF(Data!A47&gt;af,(Data!A47-af)^2,0)/2-wa*IF(Data!A47&gt;aw,(Data!A47-aw)^3,0)/6-(wL-wa)*IF(Data!A47&gt;aw,(Data!A47-aw)^4,0)/(24*(L-aw))+M*IF(Data!A47&gt;am,Data!A47-am,0))/(E*I))</f>
        <v>-0.010261140046296312</v>
      </c>
      <c r="F47" s="3">
        <f>1000*(da+ta*Data!A47+(Ma*Data!A47^2/2+Ra*Data!A47^3/6-F*IF(Data!A47&gt;af,(Data!A47-af)^3,0)/6-wa*IF(Data!A47&gt;aw,(Data!A47-aw)^4,0)/24-(wL-wa)*IF(Data!A47&gt;aw,(Data!A47-aw)^5,0)/(120*(L-aw))+M*IF(Data!A47&gt;am,(Data!A47-am)^2,0)/2)/(E*I))</f>
        <v>-3.3924587673611124</v>
      </c>
    </row>
    <row r="48" spans="1:6" ht="12.75">
      <c r="A48" s="1">
        <f t="shared" si="6"/>
        <v>46</v>
      </c>
      <c r="B48" s="10">
        <f t="shared" si="4"/>
        <v>8.453125</v>
      </c>
      <c r="C48" s="6">
        <f t="shared" si="7"/>
        <v>398.84375</v>
      </c>
      <c r="D48" s="4">
        <f t="shared" si="5"/>
        <v>2.6589583333333335</v>
      </c>
      <c r="E48" s="3">
        <f>1000*(ta+(Ma*Data!A48+Ra*Data!A48^2/2-F*IF(Data!A48&gt;af,(Data!A48-af)^2,0)/2-wa*IF(Data!A48&gt;aw,(Data!A48-aw)^3,0)/6-(wL-wa)*IF(Data!A48&gt;aw,(Data!A48-aw)^4,0)/(24*(L-aw))+M*IF(Data!A48&gt;am,Data!A48-am,0))/(E*I))</f>
        <v>-0.005876504629629637</v>
      </c>
      <c r="F48" s="3">
        <f>1000*(da+ta*Data!A48+(Ma*Data!A48^2/2+Ra*Data!A48^3/6-F*IF(Data!A48&gt;af,(Data!A48-af)^3,0)/6-wa*IF(Data!A48&gt;aw,(Data!A48-aw)^4,0)/24-(wL-wa)*IF(Data!A48&gt;aw,(Data!A48-aw)^5,0)/(120*(L-aw))+M*IF(Data!A48&gt;am,(Data!A48-am)^2,0)/2)/(E*I))</f>
        <v>-3.400535416666668</v>
      </c>
    </row>
    <row r="49" spans="1:6" ht="12.75">
      <c r="A49" s="1">
        <f t="shared" si="6"/>
        <v>47</v>
      </c>
      <c r="B49" s="10">
        <f t="shared" si="4"/>
        <v>8.453125</v>
      </c>
      <c r="C49" s="6">
        <f t="shared" si="7"/>
        <v>407.296875</v>
      </c>
      <c r="D49" s="4">
        <f t="shared" si="5"/>
        <v>2.7153125000000005</v>
      </c>
      <c r="E49" s="3">
        <f>1000*(ta+(Ma*Data!A49+Ra*Data!A49^2/2-F*IF(Data!A49&gt;af,(Data!A49-af)^2,0)/2-wa*IF(Data!A49&gt;aw,(Data!A49-aw)^3,0)/6-(wL-wa)*IF(Data!A49&gt;aw,(Data!A49-aw)^4,0)/(24*(L-aw))+M*IF(Data!A49&gt;am,Data!A49-am,0))/(E*I))</f>
        <v>-0.0013979456018518664</v>
      </c>
      <c r="F49" s="3">
        <f>1000*(da+ta*Data!A49+(Ma*Data!A49^2/2+Ra*Data!A49^3/6-F*IF(Data!A49&gt;af,(Data!A49-af)^3,0)/6-wa*IF(Data!A49&gt;aw,(Data!A49-aw)^4,0)/24-(wL-wa)*IF(Data!A49&gt;aw,(Data!A49-aw)^5,0)/(120*(L-aw))+M*IF(Data!A49&gt;am,(Data!A49-am)^2,0)/2)/(E*I))</f>
        <v>-3.404180468750001</v>
      </c>
    </row>
    <row r="50" spans="1:6" ht="12.75">
      <c r="A50" s="1">
        <f t="shared" si="6"/>
        <v>48</v>
      </c>
      <c r="B50" s="10">
        <f t="shared" si="4"/>
        <v>8.453125</v>
      </c>
      <c r="C50" s="6">
        <f t="shared" si="7"/>
        <v>415.75</v>
      </c>
      <c r="D50" s="4">
        <f t="shared" si="5"/>
        <v>2.771666666666667</v>
      </c>
      <c r="E50" s="3">
        <f>1000*(ta+(Ma*Data!A50+Ra*Data!A50^2/2-F*IF(Data!A50&gt;af,(Data!A50-af)^2,0)/2-wa*IF(Data!A50&gt;aw,(Data!A50-aw)^3,0)/6-(wL-wa)*IF(Data!A50&gt;aw,(Data!A50-aw)^4,0)/(24*(L-aw))+M*IF(Data!A50&gt;am,Data!A50-am,0))/(E*I))</f>
        <v>0.0031745370370370265</v>
      </c>
      <c r="F50" s="3">
        <f>1000*(da+ta*Data!A50+(Ma*Data!A50^2/2+Ra*Data!A50^3/6-F*IF(Data!A50&gt;af,(Data!A50-af)^3,0)/6-wa*IF(Data!A50&gt;aw,(Data!A50-aw)^4,0)/24-(wL-wa)*IF(Data!A50&gt;aw,(Data!A50-aw)^5,0)/(120*(L-aw))+M*IF(Data!A50&gt;am,(Data!A50-am)^2,0)/2)/(E*I))</f>
        <v>-3.4033000000000007</v>
      </c>
    </row>
    <row r="51" spans="1:6" ht="12.75">
      <c r="A51" s="1">
        <f t="shared" si="6"/>
        <v>49</v>
      </c>
      <c r="B51" s="10">
        <f t="shared" si="4"/>
        <v>8.453125</v>
      </c>
      <c r="C51" s="6">
        <f t="shared" si="7"/>
        <v>424.203125</v>
      </c>
      <c r="D51" s="4">
        <f t="shared" si="5"/>
        <v>2.828020833333334</v>
      </c>
      <c r="E51" s="3">
        <f>1000*(ta+(Ma*Data!A51+Ra*Data!A51^2/2-F*IF(Data!A51&gt;af,(Data!A51-af)^2,0)/2-wa*IF(Data!A51&gt;aw,(Data!A51-aw)^3,0)/6-(wL-wa)*IF(Data!A51&gt;aw,(Data!A51-aw)^4,0)/(24*(L-aw))+M*IF(Data!A51&gt;am,Data!A51-am,0))/(E*I))</f>
        <v>0.007840943287037029</v>
      </c>
      <c r="F51" s="3">
        <f>1000*(da+ta*Data!A51+(Ma*Data!A51^2/2+Ra*Data!A51^3/6-F*IF(Data!A51&gt;af,(Data!A51-af)^3,0)/6-wa*IF(Data!A51&gt;aw,(Data!A51-aw)^4,0)/24-(wL-wa)*IF(Data!A51&gt;aw,(Data!A51-aw)^5,0)/(120*(L-aw))+M*IF(Data!A51&gt;am,(Data!A51-am)^2,0)/2)/(E*I))</f>
        <v>-3.397800086805557</v>
      </c>
    </row>
    <row r="52" spans="1:6" ht="12.75">
      <c r="A52" s="1">
        <f t="shared" si="6"/>
        <v>50</v>
      </c>
      <c r="B52" s="10">
        <f t="shared" si="4"/>
        <v>8.453125</v>
      </c>
      <c r="C52" s="6">
        <f t="shared" si="7"/>
        <v>432.65625</v>
      </c>
      <c r="D52" s="4">
        <f t="shared" si="5"/>
        <v>2.8843750000000004</v>
      </c>
      <c r="E52" s="3">
        <f>1000*(ta+(Ma*Data!A52+Ra*Data!A52^2/2-F*IF(Data!A52&gt;af,(Data!A52-af)^2,0)/2-wa*IF(Data!A52&gt;aw,(Data!A52-aw)^3,0)/6-(wL-wa)*IF(Data!A52&gt;aw,(Data!A52-aw)^4,0)/(24*(L-aw))+M*IF(Data!A52&gt;am,Data!A52-am,0))/(E*I))</f>
        <v>0.01260127314814814</v>
      </c>
      <c r="F52" s="3">
        <f>1000*(da+ta*Data!A52+(Ma*Data!A52^2/2+Ra*Data!A52^3/6-F*IF(Data!A52&gt;af,(Data!A52-af)^3,0)/6-wa*IF(Data!A52&gt;aw,(Data!A52-aw)^4,0)/24-(wL-wa)*IF(Data!A52&gt;aw,(Data!A52-aw)^5,0)/(120*(L-aw))+M*IF(Data!A52&gt;am,(Data!A52-am)^2,0)/2)/(E*I))</f>
        <v>-3.387586805555556</v>
      </c>
    </row>
    <row r="53" spans="1:6" ht="12.75">
      <c r="A53" s="1">
        <f t="shared" si="6"/>
        <v>51</v>
      </c>
      <c r="B53" s="10">
        <f t="shared" si="4"/>
        <v>-2.546875</v>
      </c>
      <c r="C53" s="6">
        <f t="shared" si="7"/>
        <v>430.609375</v>
      </c>
      <c r="D53" s="4">
        <f t="shared" si="5"/>
        <v>2.870729166666667</v>
      </c>
      <c r="E53" s="3">
        <f>1000*(ta+(Ma*Data!A53+Ra*Data!A53^2/2-F*IF(Data!A53&gt;af,(Data!A53-af)^2,0)/2-wa*IF(Data!A53&gt;aw,(Data!A53-aw)^3,0)/6-(wL-wa)*IF(Data!A53&gt;aw,(Data!A53-aw)^4,0)/(24*(L-aw))+M*IF(Data!A53&gt;am,Data!A53-am,0))/(E*I))</f>
        <v>0.017398119212962974</v>
      </c>
      <c r="F53" s="3">
        <f>1000*(da+ta*Data!A53+(Ma*Data!A53^2/2+Ra*Data!A53^3/6-F*IF(Data!A53&gt;af,(Data!A53-af)^3,0)/6-wa*IF(Data!A53&gt;aw,(Data!A53-aw)^4,0)/24-(wL-wa)*IF(Data!A53&gt;aw,(Data!A53-aw)^5,0)/(120*(L-aw))+M*IF(Data!A53&gt;am,(Data!A53-am)^2,0)/2)/(E*I))</f>
        <v>-3.372585214120371</v>
      </c>
    </row>
    <row r="54" spans="1:6" ht="12.75">
      <c r="A54" s="1">
        <f t="shared" si="6"/>
        <v>52</v>
      </c>
      <c r="B54" s="10">
        <f t="shared" si="4"/>
        <v>-3.546875</v>
      </c>
      <c r="C54" s="6">
        <f t="shared" si="7"/>
        <v>427.5625</v>
      </c>
      <c r="D54" s="4">
        <f t="shared" si="5"/>
        <v>2.850416666666667</v>
      </c>
      <c r="E54" s="3">
        <f>1000*(ta+(Ma*Data!A54+Ra*Data!A54^2/2-F*IF(Data!A54&gt;af,(Data!A54-af)^2,0)/2-wa*IF(Data!A54&gt;aw,(Data!A54-aw)^3,0)/6-(wL-wa)*IF(Data!A54&gt;aw,(Data!A54-aw)^4,0)/(24*(L-aw))+M*IF(Data!A54&gt;am,Data!A54-am,0))/(E*I))</f>
        <v>0.022166666666666647</v>
      </c>
      <c r="F54" s="3">
        <f>1000*(da+ta*Data!A54+(Ma*Data!A54^2/2+Ra*Data!A54^3/6-F*IF(Data!A54&gt;af,(Data!A54-af)^3,0)/6-wa*IF(Data!A54&gt;aw,(Data!A54-aw)^4,0)/24-(wL-wa)*IF(Data!A54&gt;aw,(Data!A54-aw)^5,0)/(120*(L-aw))+M*IF(Data!A54&gt;am,(Data!A54-am)^2,0)/2)/(E*I))</f>
        <v>-3.3528000000000007</v>
      </c>
    </row>
    <row r="55" spans="1:6" ht="12.75">
      <c r="A55" s="1">
        <f t="shared" si="6"/>
        <v>53</v>
      </c>
      <c r="B55" s="10">
        <f t="shared" si="4"/>
        <v>-4.546875</v>
      </c>
      <c r="C55" s="6">
        <f t="shared" si="7"/>
        <v>423.515625</v>
      </c>
      <c r="D55" s="4">
        <f t="shared" si="5"/>
        <v>2.8234375000000003</v>
      </c>
      <c r="E55" s="3">
        <f>1000*(ta+(Ma*Data!A55+Ra*Data!A55^2/2-F*IF(Data!A55&gt;af,(Data!A55-af)^2,0)/2-wa*IF(Data!A55&gt;aw,(Data!A55-aw)^3,0)/6-(wL-wa)*IF(Data!A55&gt;aw,(Data!A55-aw)^4,0)/(24*(L-aw))+M*IF(Data!A55&gt;am,Data!A55-am,0))/(E*I))</f>
        <v>0.026895804398148142</v>
      </c>
      <c r="F55" s="3">
        <f>1000*(da+ta*Data!A55+(Ma*Data!A55^2/2+Ra*Data!A55^3/6-F*IF(Data!A55&gt;af,(Data!A55-af)^3,0)/6-wa*IF(Data!A55&gt;aw,(Data!A55-aw)^4,0)/24-(wL-wa)*IF(Data!A55&gt;aw,(Data!A55-aw)^5,0)/(120*(L-aw))+M*IF(Data!A55&gt;am,(Data!A55-am)^2,0)/2)/(E*I))</f>
        <v>-3.328265017361112</v>
      </c>
    </row>
    <row r="56" spans="1:6" ht="12.75">
      <c r="A56" s="1">
        <f t="shared" si="6"/>
        <v>54</v>
      </c>
      <c r="B56" s="10">
        <f t="shared" si="4"/>
        <v>-5.546875</v>
      </c>
      <c r="C56" s="6">
        <f t="shared" si="7"/>
        <v>418.46875</v>
      </c>
      <c r="D56" s="4">
        <f t="shared" si="5"/>
        <v>2.789791666666667</v>
      </c>
      <c r="E56" s="3">
        <f>1000*(ta+(Ma*Data!A56+Ra*Data!A56^2/2-F*IF(Data!A56&gt;af,(Data!A56-af)^2,0)/2-wa*IF(Data!A56&gt;aw,(Data!A56-aw)^3,0)/6-(wL-wa)*IF(Data!A56&gt;aw,(Data!A56-aw)^4,0)/(24*(L-aw))+M*IF(Data!A56&gt;am,Data!A56-am,0))/(E*I))</f>
        <v>0.031574421296296305</v>
      </c>
      <c r="F56" s="3">
        <f>1000*(da+ta*Data!A56+(Ma*Data!A56^2/2+Ra*Data!A56^3/6-F*IF(Data!A56&gt;af,(Data!A56-af)^3,0)/6-wa*IF(Data!A56&gt;aw,(Data!A56-aw)^4,0)/24-(wL-wa)*IF(Data!A56&gt;aw,(Data!A56-aw)^5,0)/(120*(L-aw))+M*IF(Data!A56&gt;am,(Data!A56-am)^2,0)/2)/(E*I))</f>
        <v>-3.2990252314814823</v>
      </c>
    </row>
    <row r="57" spans="1:6" ht="12.75">
      <c r="A57" s="1">
        <f t="shared" si="6"/>
        <v>55</v>
      </c>
      <c r="B57" s="10">
        <f t="shared" si="4"/>
        <v>-6.546875</v>
      </c>
      <c r="C57" s="6">
        <f t="shared" si="7"/>
        <v>412.421875</v>
      </c>
      <c r="D57" s="4">
        <f t="shared" si="5"/>
        <v>2.749479166666667</v>
      </c>
      <c r="E57" s="3">
        <f>1000*(ta+(Ma*Data!A57+Ra*Data!A57^2/2-F*IF(Data!A57&gt;af,(Data!A57-af)^2,0)/2-wa*IF(Data!A57&gt;aw,(Data!A57-aw)^3,0)/6-(wL-wa)*IF(Data!A57&gt;aw,(Data!A57-aw)^4,0)/(24*(L-aw))+M*IF(Data!A57&gt;am,Data!A57-am,0))/(E*I))</f>
        <v>0.03619140624999998</v>
      </c>
      <c r="F57" s="3">
        <f>1000*(da+ta*Data!A57+(Ma*Data!A57^2/2+Ra*Data!A57^3/6-F*IF(Data!A57&gt;af,(Data!A57-af)^3,0)/6-wa*IF(Data!A57&gt;aw,(Data!A57-aw)^4,0)/24-(wL-wa)*IF(Data!A57&gt;aw,(Data!A57-aw)^5,0)/(120*(L-aw))+M*IF(Data!A57&gt;am,(Data!A57-am)^2,0)/2)/(E*I))</f>
        <v>-3.2651367187500013</v>
      </c>
    </row>
    <row r="58" spans="1:6" ht="12.75">
      <c r="A58" s="1">
        <f t="shared" si="6"/>
        <v>56</v>
      </c>
      <c r="B58" s="10">
        <f t="shared" si="4"/>
        <v>-7.546875</v>
      </c>
      <c r="C58" s="6">
        <f t="shared" si="7"/>
        <v>405.375</v>
      </c>
      <c r="D58" s="4">
        <f t="shared" si="5"/>
        <v>2.7025</v>
      </c>
      <c r="E58" s="3">
        <f>1000*(ta+(Ma*Data!A58+Ra*Data!A58^2/2-F*IF(Data!A58&gt;af,(Data!A58-af)^2,0)/2-wa*IF(Data!A58&gt;aw,(Data!A58-aw)^3,0)/6-(wL-wa)*IF(Data!A58&gt;aw,(Data!A58-aw)^4,0)/(24*(L-aw))+M*IF(Data!A58&gt;am,Data!A58-am,0))/(E*I))</f>
        <v>0.04073564814814816</v>
      </c>
      <c r="F58" s="3">
        <f>1000*(da+ta*Data!A58+(Ma*Data!A58^2/2+Ra*Data!A58^3/6-F*IF(Data!A58&gt;af,(Data!A58-af)^3,0)/6-wa*IF(Data!A58&gt;aw,(Data!A58-aw)^4,0)/24-(wL-wa)*IF(Data!A58&gt;aw,(Data!A58-aw)^5,0)/(120*(L-aw))+M*IF(Data!A58&gt;am,(Data!A58-am)^2,0)/2)/(E*I))</f>
        <v>-3.226666666666667</v>
      </c>
    </row>
    <row r="59" spans="1:6" ht="12.75">
      <c r="A59" s="1">
        <f t="shared" si="6"/>
        <v>57</v>
      </c>
      <c r="B59" s="10">
        <f t="shared" si="4"/>
        <v>-8.546875</v>
      </c>
      <c r="C59" s="6">
        <f t="shared" si="7"/>
        <v>397.328125</v>
      </c>
      <c r="D59" s="4">
        <f t="shared" si="5"/>
        <v>2.648854166666667</v>
      </c>
      <c r="E59" s="3">
        <f>1000*(ta+(Ma*Data!A59+Ra*Data!A59^2/2-F*IF(Data!A59&gt;af,(Data!A59-af)^2,0)/2-wa*IF(Data!A59&gt;aw,(Data!A59-aw)^3,0)/6-(wL-wa)*IF(Data!A59&gt;aw,(Data!A59-aw)^4,0)/(24*(L-aw))+M*IF(Data!A59&gt;am,Data!A59-am,0))/(E*I))</f>
        <v>0.04519603587962962</v>
      </c>
      <c r="F59" s="3">
        <f>1000*(da+ta*Data!A59+(Ma*Data!A59^2/2+Ra*Data!A59^3/6-F*IF(Data!A59&gt;af,(Data!A59-af)^3,0)/6-wa*IF(Data!A59&gt;aw,(Data!A59-aw)^4,0)/24-(wL-wa)*IF(Data!A59&gt;aw,(Data!A59-aw)^5,0)/(120*(L-aw))+M*IF(Data!A59&gt;am,(Data!A59-am)^2,0)/2)/(E*I))</f>
        <v>-3.1836933738425937</v>
      </c>
    </row>
    <row r="60" spans="1:6" ht="12.75">
      <c r="A60" s="1">
        <f t="shared" si="6"/>
        <v>58</v>
      </c>
      <c r="B60" s="10">
        <f t="shared" si="4"/>
        <v>-9.546875</v>
      </c>
      <c r="C60" s="6">
        <f t="shared" si="7"/>
        <v>388.28125</v>
      </c>
      <c r="D60" s="4">
        <f t="shared" si="5"/>
        <v>2.588541666666667</v>
      </c>
      <c r="E60" s="3">
        <f>1000*(ta+(Ma*Data!A60+Ra*Data!A60^2/2-F*IF(Data!A60&gt;af,(Data!A60-af)^2,0)/2-wa*IF(Data!A60&gt;aw,(Data!A60-aw)^3,0)/6-(wL-wa)*IF(Data!A60&gt;aw,(Data!A60-aw)^4,0)/(24*(L-aw))+M*IF(Data!A60&gt;am,Data!A60-am,0))/(E*I))</f>
        <v>0.04956145833333333</v>
      </c>
      <c r="F60" s="3">
        <f>1000*(da+ta*Data!A60+(Ma*Data!A60^2/2+Ra*Data!A60^3/6-F*IF(Data!A60&gt;af,(Data!A60-af)^3,0)/6-wa*IF(Data!A60&gt;aw,(Data!A60-aw)^4,0)/24-(wL-wa)*IF(Data!A60&gt;aw,(Data!A60-aw)^5,0)/(120*(L-aw))+M*IF(Data!A60&gt;am,(Data!A60-am)^2,0)/2)/(E*I))</f>
        <v>-3.1363062500000005</v>
      </c>
    </row>
    <row r="61" spans="1:6" ht="12.75">
      <c r="A61" s="1">
        <f t="shared" si="6"/>
        <v>59</v>
      </c>
      <c r="B61" s="10">
        <f t="shared" si="4"/>
        <v>-10.546875</v>
      </c>
      <c r="C61" s="6">
        <f t="shared" si="7"/>
        <v>378.234375</v>
      </c>
      <c r="D61" s="4">
        <f t="shared" si="5"/>
        <v>2.5215625000000004</v>
      </c>
      <c r="E61" s="3">
        <f>1000*(ta+(Ma*Data!A61+Ra*Data!A61^2/2-F*IF(Data!A61&gt;af,(Data!A61-af)^2,0)/2-wa*IF(Data!A61&gt;aw,(Data!A61-aw)^3,0)/6-(wL-wa)*IF(Data!A61&gt;aw,(Data!A61-aw)^4,0)/(24*(L-aw))+M*IF(Data!A61&gt;am,Data!A61-am,0))/(E*I))</f>
        <v>0.05382080439814816</v>
      </c>
      <c r="F61" s="3">
        <f>1000*(da+ta*Data!A61+(Ma*Data!A61^2/2+Ra*Data!A61^3/6-F*IF(Data!A61&gt;af,(Data!A61-af)^3,0)/6-wa*IF(Data!A61&gt;aw,(Data!A61-aw)^4,0)/24-(wL-wa)*IF(Data!A61&gt;aw,(Data!A61-aw)^5,0)/(120*(L-aw))+M*IF(Data!A61&gt;am,(Data!A61-am)^2,0)/2)/(E*I))</f>
        <v>-3.084605815972224</v>
      </c>
    </row>
    <row r="62" spans="1:6" ht="12.75">
      <c r="A62" s="1">
        <f t="shared" si="6"/>
        <v>60</v>
      </c>
      <c r="B62" s="10">
        <f t="shared" si="4"/>
        <v>-11.546875</v>
      </c>
      <c r="C62" s="6">
        <f t="shared" si="7"/>
        <v>367.1875</v>
      </c>
      <c r="D62" s="4">
        <f t="shared" si="5"/>
        <v>2.447916666666667</v>
      </c>
      <c r="E62" s="3">
        <f>1000*(ta+(Ma*Data!A62+Ra*Data!A62^2/2-F*IF(Data!A62&gt;af,(Data!A62-af)^2,0)/2-wa*IF(Data!A62&gt;aw,(Data!A62-aw)^3,0)/6-(wL-wa)*IF(Data!A62&gt;aw,(Data!A62-aw)^4,0)/(24*(L-aw))+M*IF(Data!A62&gt;am,Data!A62-am,0))/(E*I))</f>
        <v>0.05796296296296297</v>
      </c>
      <c r="F62" s="3">
        <f>1000*(da+ta*Data!A62+(Ma*Data!A62^2/2+Ra*Data!A62^3/6-F*IF(Data!A62&gt;af,(Data!A62-af)^3,0)/6-wa*IF(Data!A62&gt;aw,(Data!A62-aw)^4,0)/24-(wL-wa)*IF(Data!A62&gt;aw,(Data!A62-aw)^5,0)/(120*(L-aw))+M*IF(Data!A62&gt;am,(Data!A62-am)^2,0)/2)/(E*I))</f>
        <v>-3.028703703703705</v>
      </c>
    </row>
    <row r="63" spans="1:6" ht="12.75">
      <c r="A63" s="1">
        <f t="shared" si="6"/>
        <v>61</v>
      </c>
      <c r="B63" s="10">
        <f t="shared" si="4"/>
        <v>-12.546875</v>
      </c>
      <c r="C63" s="6">
        <f t="shared" si="7"/>
        <v>355.140625</v>
      </c>
      <c r="D63" s="4">
        <f t="shared" si="5"/>
        <v>2.367604166666667</v>
      </c>
      <c r="E63" s="3">
        <f>1000*(ta+(Ma*Data!A63+Ra*Data!A63^2/2-F*IF(Data!A63&gt;af,(Data!A63-af)^2,0)/2-wa*IF(Data!A63&gt;aw,(Data!A63-aw)^3,0)/6-(wL-wa)*IF(Data!A63&gt;aw,(Data!A63-aw)^4,0)/(24*(L-aw))+M*IF(Data!A63&gt;am,Data!A63-am,0))/(E*I))</f>
        <v>0.06197682291666666</v>
      </c>
      <c r="F63" s="3">
        <f>1000*(da+ta*Data!A63+(Ma*Data!A63^2/2+Ra*Data!A63^3/6-F*IF(Data!A63&gt;af,(Data!A63-af)^3,0)/6-wa*IF(Data!A63&gt;aw,(Data!A63-aw)^4,0)/24-(wL-wa)*IF(Data!A63&gt;aw,(Data!A63-aw)^5,0)/(120*(L-aw))+M*IF(Data!A63&gt;am,(Data!A63-am)^2,0)/2)/(E*I))</f>
        <v>-2.968722656250001</v>
      </c>
    </row>
    <row r="64" spans="1:6" ht="12.75">
      <c r="A64" s="1">
        <f t="shared" si="6"/>
        <v>62</v>
      </c>
      <c r="B64" s="10">
        <f t="shared" si="4"/>
        <v>-13.546875</v>
      </c>
      <c r="C64" s="6">
        <f t="shared" si="7"/>
        <v>342.09375</v>
      </c>
      <c r="D64" s="4">
        <f t="shared" si="5"/>
        <v>2.280625</v>
      </c>
      <c r="E64" s="3">
        <f>1000*(ta+(Ma*Data!A64+Ra*Data!A64^2/2-F*IF(Data!A64&gt;af,(Data!A64-af)^2,0)/2-wa*IF(Data!A64&gt;aw,(Data!A64-aw)^3,0)/6-(wL-wa)*IF(Data!A64&gt;aw,(Data!A64-aw)^4,0)/(24*(L-aw))+M*IF(Data!A64&gt;am,Data!A64-am,0))/(E*I))</f>
        <v>0.06585127314814816</v>
      </c>
      <c r="F64" s="3">
        <f>1000*(da+ta*Data!A64+(Ma*Data!A64^2/2+Ra*Data!A64^3/6-F*IF(Data!A64&gt;af,(Data!A64-af)^3,0)/6-wa*IF(Data!A64&gt;aw,(Data!A64-aw)^4,0)/24-(wL-wa)*IF(Data!A64&gt;aw,(Data!A64-aw)^5,0)/(120*(L-aw))+M*IF(Data!A64&gt;am,(Data!A64-am)^2,0)/2)/(E*I))</f>
        <v>-2.904796527777779</v>
      </c>
    </row>
    <row r="65" spans="1:6" ht="12.75">
      <c r="A65" s="1">
        <f t="shared" si="6"/>
        <v>63</v>
      </c>
      <c r="B65" s="10">
        <f t="shared" si="4"/>
        <v>-14.546875</v>
      </c>
      <c r="C65" s="6">
        <f t="shared" si="7"/>
        <v>328.046875</v>
      </c>
      <c r="D65" s="4">
        <f t="shared" si="5"/>
        <v>2.186979166666667</v>
      </c>
      <c r="E65" s="3">
        <f>1000*(ta+(Ma*Data!A65+Ra*Data!A65^2/2-F*IF(Data!A65&gt;af,(Data!A65-af)^2,0)/2-wa*IF(Data!A65&gt;aw,(Data!A65-aw)^3,0)/6-(wL-wa)*IF(Data!A65&gt;aw,(Data!A65-aw)^4,0)/(24*(L-aw))+M*IF(Data!A65&gt;am,Data!A65-am,0))/(E*I))</f>
        <v>0.0695752025462963</v>
      </c>
      <c r="F65" s="3">
        <f>1000*(da+ta*Data!A65+(Ma*Data!A65^2/2+Ra*Data!A65^3/6-F*IF(Data!A65&gt;af,(Data!A65-af)^3,0)/6-wa*IF(Data!A65&gt;aw,(Data!A65-aw)^4,0)/24-(wL-wa)*IF(Data!A65&gt;aw,(Data!A65-aw)^5,0)/(120*(L-aw))+M*IF(Data!A65&gt;am,(Data!A65-am)^2,0)/2)/(E*I))</f>
        <v>-2.8370702835648163</v>
      </c>
    </row>
    <row r="66" spans="1:6" ht="12.75">
      <c r="A66" s="1">
        <f t="shared" si="6"/>
        <v>64</v>
      </c>
      <c r="B66" s="10">
        <f aca="true" t="shared" si="8" ref="B66:B97">Ra-F*IF(A66&gt;af,1,0)-wa*IF(A66&gt;aw,A66-aw,0)-(wL-wa)*IF(A66&gt;aw,(A66-aw)^2,0)/(2*(L-aw))</f>
        <v>-15.546875</v>
      </c>
      <c r="C66" s="6">
        <f t="shared" si="7"/>
        <v>313</v>
      </c>
      <c r="D66" s="4">
        <f aca="true" t="shared" si="9" ref="D66:D97">C66*cc/I</f>
        <v>2.086666666666667</v>
      </c>
      <c r="E66" s="3">
        <f>1000*(ta+(Ma*Data!A66+Ra*Data!A66^2/2-F*IF(Data!A66&gt;af,(Data!A66-af)^2,0)/2-wa*IF(Data!A66&gt;aw,(Data!A66-aw)^3,0)/6-(wL-wa)*IF(Data!A66&gt;aw,(Data!A66-aw)^4,0)/(24*(L-aw))+M*IF(Data!A66&gt;am,Data!A66-am,0))/(E*I))</f>
        <v>0.07313750000000001</v>
      </c>
      <c r="F66" s="3">
        <f>1000*(da+ta*Data!A66+(Ma*Data!A66^2/2+Ra*Data!A66^3/6-F*IF(Data!A66&gt;af,(Data!A66-af)^3,0)/6-wa*IF(Data!A66&gt;aw,(Data!A66-aw)^4,0)/24-(wL-wa)*IF(Data!A66&gt;aw,(Data!A66-aw)^5,0)/(120*(L-aw))+M*IF(Data!A66&gt;am,(Data!A66-am)^2,0)/2)/(E*I))</f>
        <v>-2.765700000000001</v>
      </c>
    </row>
    <row r="67" spans="1:6" ht="12.75">
      <c r="A67" s="1">
        <f aca="true" t="shared" si="10" ref="A67:A102">A66+Linc</f>
        <v>65</v>
      </c>
      <c r="B67" s="10">
        <f t="shared" si="8"/>
        <v>-16.546875</v>
      </c>
      <c r="C67" s="6">
        <f aca="true" t="shared" si="11" ref="C67:C102">Ma+Ra*A67-F*IF(A67&gt;af,A67-af,0)-wa*IF(A67&gt;aw,(A67-aw)^2,0)/2-(wL-wa)*IF(A67&gt;aw,(A67-aw)^3,0)/(6*(L-aw))+M*IF(A67&gt;am,1,0)</f>
        <v>296.953125</v>
      </c>
      <c r="D67" s="4">
        <f t="shared" si="9"/>
        <v>1.9796875000000003</v>
      </c>
      <c r="E67" s="3">
        <f>1000*(ta+(Ma*Data!A67+Ra*Data!A67^2/2-F*IF(Data!A67&gt;af,(Data!A67-af)^2,0)/2-wa*IF(Data!A67&gt;aw,(Data!A67-aw)^3,0)/6-(wL-wa)*IF(Data!A67&gt;aw,(Data!A67-aw)^4,0)/(24*(L-aw))+M*IF(Data!A67&gt;am,Data!A67-am,0))/(E*I))</f>
        <v>0.07652705439814816</v>
      </c>
      <c r="F67" s="3">
        <f>1000*(da+ta*Data!A67+(Ma*Data!A67^2/2+Ra*Data!A67^3/6-F*IF(Data!A67&gt;af,(Data!A67-af)^3,0)/6-wa*IF(Data!A67&gt;aw,(Data!A67-aw)^4,0)/24-(wL-wa)*IF(Data!A67&gt;aw,(Data!A67-aw)^5,0)/(120*(L-aw))+M*IF(Data!A67&gt;am,(Data!A67-am)^2,0)/2)/(E*I))</f>
        <v>-2.6908528645833343</v>
      </c>
    </row>
    <row r="68" spans="1:6" ht="12.75">
      <c r="A68" s="1">
        <f t="shared" si="10"/>
        <v>66</v>
      </c>
      <c r="B68" s="10">
        <f t="shared" si="8"/>
        <v>-17.546875</v>
      </c>
      <c r="C68" s="6">
        <f t="shared" si="11"/>
        <v>279.90625</v>
      </c>
      <c r="D68" s="4">
        <f t="shared" si="9"/>
        <v>1.8660416666666668</v>
      </c>
      <c r="E68" s="3">
        <f>1000*(ta+(Ma*Data!A68+Ra*Data!A68^2/2-F*IF(Data!A68&gt;af,(Data!A68-af)^2,0)/2-wa*IF(Data!A68&gt;aw,(Data!A68-aw)^3,0)/6-(wL-wa)*IF(Data!A68&gt;aw,(Data!A68-aw)^4,0)/(24*(L-aw))+M*IF(Data!A68&gt;am,Data!A68-am,0))/(E*I))</f>
        <v>0.07973275462962962</v>
      </c>
      <c r="F68" s="3">
        <f>1000*(da+ta*Data!A68+(Ma*Data!A68^2/2+Ra*Data!A68^3/6-F*IF(Data!A68&gt;af,(Data!A68-af)^3,0)/6-wa*IF(Data!A68&gt;aw,(Data!A68-aw)^4,0)/24-(wL-wa)*IF(Data!A68&gt;aw,(Data!A68-aw)^5,0)/(120*(L-aw))+M*IF(Data!A68&gt;am,(Data!A68-am)^2,0)/2)/(E*I))</f>
        <v>-2.612707175925927</v>
      </c>
    </row>
    <row r="69" spans="1:6" ht="12.75">
      <c r="A69" s="1">
        <f t="shared" si="10"/>
        <v>67</v>
      </c>
      <c r="B69" s="10">
        <f t="shared" si="8"/>
        <v>-18.546875</v>
      </c>
      <c r="C69" s="6">
        <f t="shared" si="11"/>
        <v>261.859375</v>
      </c>
      <c r="D69" s="4">
        <f t="shared" si="9"/>
        <v>1.745729166666667</v>
      </c>
      <c r="E69" s="3">
        <f>1000*(ta+(Ma*Data!A69+Ra*Data!A69^2/2-F*IF(Data!A69&gt;af,(Data!A69-af)^2,0)/2-wa*IF(Data!A69&gt;aw,(Data!A69-aw)^3,0)/6-(wL-wa)*IF(Data!A69&gt;aw,(Data!A69-aw)^4,0)/(24*(L-aw))+M*IF(Data!A69&gt;am,Data!A69-am,0))/(E*I))</f>
        <v>0.08274348958333336</v>
      </c>
      <c r="F69" s="3">
        <f>1000*(da+ta*Data!A69+(Ma*Data!A69^2/2+Ra*Data!A69^3/6-F*IF(Data!A69&gt;af,(Data!A69-af)^3,0)/6-wa*IF(Data!A69&gt;aw,(Data!A69-aw)^4,0)/24-(wL-wa)*IF(Data!A69&gt;aw,(Data!A69-aw)^5,0)/(120*(L-aw))+M*IF(Data!A69&gt;am,(Data!A69-am)^2,0)/2)/(E*I))</f>
        <v>-2.5314523437500007</v>
      </c>
    </row>
    <row r="70" spans="1:6" ht="12.75">
      <c r="A70" s="1">
        <f t="shared" si="10"/>
        <v>68</v>
      </c>
      <c r="B70" s="10">
        <f t="shared" si="8"/>
        <v>-19.546875</v>
      </c>
      <c r="C70" s="6">
        <f t="shared" si="11"/>
        <v>242.8125</v>
      </c>
      <c r="D70" s="4">
        <f t="shared" si="9"/>
        <v>1.6187500000000001</v>
      </c>
      <c r="E70" s="3">
        <f>1000*(ta+(Ma*Data!A70+Ra*Data!A70^2/2-F*IF(Data!A70&gt;af,(Data!A70-af)^2,0)/2-wa*IF(Data!A70&gt;aw,(Data!A70-aw)^3,0)/6-(wL-wa)*IF(Data!A70&gt;aw,(Data!A70-aw)^4,0)/(24*(L-aw))+M*IF(Data!A70&gt;am,Data!A70-am,0))/(E*I))</f>
        <v>0.08554814814814814</v>
      </c>
      <c r="F70" s="3">
        <f>1000*(da+ta*Data!A70+(Ma*Data!A70^2/2+Ra*Data!A70^3/6-F*IF(Data!A70&gt;af,(Data!A70-af)^3,0)/6-wa*IF(Data!A70&gt;aw,(Data!A70-aw)^4,0)/24-(wL-wa)*IF(Data!A70&gt;aw,(Data!A70-aw)^5,0)/(120*(L-aw))+M*IF(Data!A70&gt;am,(Data!A70-am)^2,0)/2)/(E*I))</f>
        <v>-2.44728888888889</v>
      </c>
    </row>
    <row r="71" spans="1:6" ht="12.75">
      <c r="A71" s="1">
        <f t="shared" si="10"/>
        <v>69</v>
      </c>
      <c r="B71" s="10">
        <f t="shared" si="8"/>
        <v>-20.546875</v>
      </c>
      <c r="C71" s="6">
        <f t="shared" si="11"/>
        <v>222.765625</v>
      </c>
      <c r="D71" s="4">
        <f t="shared" si="9"/>
        <v>1.485104166666667</v>
      </c>
      <c r="E71" s="3">
        <f>1000*(ta+(Ma*Data!A71+Ra*Data!A71^2/2-F*IF(Data!A71&gt;af,(Data!A71-af)^2,0)/2-wa*IF(Data!A71&gt;aw,(Data!A71-aw)^3,0)/6-(wL-wa)*IF(Data!A71&gt;aw,(Data!A71-aw)^4,0)/(24*(L-aw))+M*IF(Data!A71&gt;am,Data!A71-am,0))/(E*I))</f>
        <v>0.08813561921296295</v>
      </c>
      <c r="F71" s="3">
        <f>1000*(da+ta*Data!A71+(Ma*Data!A71^2/2+Ra*Data!A71^3/6-F*IF(Data!A71&gt;af,(Data!A71-af)^3,0)/6-wa*IF(Data!A71&gt;aw,(Data!A71-aw)^4,0)/24-(wL-wa)*IF(Data!A71&gt;aw,(Data!A71-aw)^5,0)/(120*(L-aw))+M*IF(Data!A71&gt;am,(Data!A71-am)^2,0)/2)/(E*I))</f>
        <v>-2.3604284432870384</v>
      </c>
    </row>
    <row r="72" spans="1:6" ht="12.75">
      <c r="A72" s="1">
        <f t="shared" si="10"/>
        <v>70</v>
      </c>
      <c r="B72" s="10">
        <f t="shared" si="8"/>
        <v>-21.546875</v>
      </c>
      <c r="C72" s="6">
        <f t="shared" si="11"/>
        <v>201.71875</v>
      </c>
      <c r="D72" s="4">
        <f t="shared" si="9"/>
        <v>1.3447916666666668</v>
      </c>
      <c r="E72" s="3">
        <f>1000*(ta+(Ma*Data!A72+Ra*Data!A72^2/2-F*IF(Data!A72&gt;af,(Data!A72-af)^2,0)/2-wa*IF(Data!A72&gt;aw,(Data!A72-aw)^3,0)/6-(wL-wa)*IF(Data!A72&gt;aw,(Data!A72-aw)^4,0)/(24*(L-aw))+M*IF(Data!A72&gt;am,Data!A72-am,0))/(E*I))</f>
        <v>0.09049479166666667</v>
      </c>
      <c r="F72" s="3">
        <f>1000*(da+ta*Data!A72+(Ma*Data!A72^2/2+Ra*Data!A72^3/6-F*IF(Data!A72&gt;af,(Data!A72-af)^3,0)/6-wa*IF(Data!A72&gt;aw,(Data!A72-aw)^4,0)/24-(wL-wa)*IF(Data!A72&gt;aw,(Data!A72-aw)^5,0)/(120*(L-aw))+M*IF(Data!A72&gt;am,(Data!A72-am)^2,0)/2)/(E*I))</f>
        <v>-2.2710937500000004</v>
      </c>
    </row>
    <row r="73" spans="1:6" ht="12.75">
      <c r="A73" s="1">
        <f t="shared" si="10"/>
        <v>71</v>
      </c>
      <c r="B73" s="10">
        <f t="shared" si="8"/>
        <v>-22.546875</v>
      </c>
      <c r="C73" s="6">
        <f t="shared" si="11"/>
        <v>179.671875</v>
      </c>
      <c r="D73" s="4">
        <f t="shared" si="9"/>
        <v>1.1978125000000002</v>
      </c>
      <c r="E73" s="3">
        <f>1000*(ta+(Ma*Data!A73+Ra*Data!A73^2/2-F*IF(Data!A73&gt;af,(Data!A73-af)^2,0)/2-wa*IF(Data!A73&gt;aw,(Data!A73-aw)^3,0)/6-(wL-wa)*IF(Data!A73&gt;aw,(Data!A73-aw)^4,0)/(24*(L-aw))+M*IF(Data!A73&gt;am,Data!A73-am,0))/(E*I))</f>
        <v>0.09261455439814817</v>
      </c>
      <c r="F73" s="3">
        <f>1000*(da+ta*Data!A73+(Ma*Data!A73^2/2+Ra*Data!A73^3/6-F*IF(Data!A73&gt;af,(Data!A73-af)^3,0)/6-wa*IF(Data!A73&gt;aw,(Data!A73-aw)^4,0)/24-(wL-wa)*IF(Data!A73&gt;aw,(Data!A73-aw)^5,0)/(120*(L-aw))+M*IF(Data!A73&gt;am,(Data!A73-am)^2,0)/2)/(E*I))</f>
        <v>-2.1795186631944454</v>
      </c>
    </row>
    <row r="74" spans="1:6" ht="12.75">
      <c r="A74" s="1">
        <f t="shared" si="10"/>
        <v>72</v>
      </c>
      <c r="B74" s="10">
        <f t="shared" si="8"/>
        <v>-23.546875</v>
      </c>
      <c r="C74" s="6">
        <f t="shared" si="11"/>
        <v>156.625</v>
      </c>
      <c r="D74" s="4">
        <f t="shared" si="9"/>
        <v>1.044166666666667</v>
      </c>
      <c r="E74" s="3">
        <f>1000*(ta+(Ma*Data!A74+Ra*Data!A74^2/2-F*IF(Data!A74&gt;af,(Data!A74-af)^2,0)/2-wa*IF(Data!A74&gt;aw,(Data!A74-aw)^3,0)/6-(wL-wa)*IF(Data!A74&gt;aw,(Data!A74-aw)^4,0)/(24*(L-aw))+M*IF(Data!A74&gt;am,Data!A74-am,0))/(E*I))</f>
        <v>0.09448379629629629</v>
      </c>
      <c r="F74" s="3">
        <f>1000*(da+ta*Data!A74+(Ma*Data!A74^2/2+Ra*Data!A74^3/6-F*IF(Data!A74&gt;af,(Data!A74-af)^3,0)/6-wa*IF(Data!A74&gt;aw,(Data!A74-aw)^4,0)/24-(wL-wa)*IF(Data!A74&gt;aw,(Data!A74-aw)^5,0)/(120*(L-aw))+M*IF(Data!A74&gt;am,(Data!A74-am)^2,0)/2)/(E*I))</f>
        <v>-2.08594814814815</v>
      </c>
    </row>
    <row r="75" spans="1:6" ht="12.75">
      <c r="A75" s="1">
        <f t="shared" si="10"/>
        <v>73</v>
      </c>
      <c r="B75" s="10">
        <f t="shared" si="8"/>
        <v>-24.546875</v>
      </c>
      <c r="C75" s="6">
        <f t="shared" si="11"/>
        <v>132.578125</v>
      </c>
      <c r="D75" s="4">
        <f t="shared" si="9"/>
        <v>0.8838541666666668</v>
      </c>
      <c r="E75" s="3">
        <f>1000*(ta+(Ma*Data!A75+Ra*Data!A75^2/2-F*IF(Data!A75&gt;af,(Data!A75-af)^2,0)/2-wa*IF(Data!A75&gt;aw,(Data!A75-aw)^3,0)/6-(wL-wa)*IF(Data!A75&gt;aw,(Data!A75-aw)^4,0)/(24*(L-aw))+M*IF(Data!A75&gt;am,Data!A75-am,0))/(E*I))</f>
        <v>0.09609140625000002</v>
      </c>
      <c r="F75" s="3">
        <f>1000*(da+ta*Data!A75+(Ma*Data!A75^2/2+Ra*Data!A75^3/6-F*IF(Data!A75&gt;af,(Data!A75-af)^3,0)/6-wa*IF(Data!A75&gt;aw,(Data!A75-aw)^4,0)/24-(wL-wa)*IF(Data!A75&gt;aw,(Data!A75-aw)^5,0)/(120*(L-aw))+M*IF(Data!A75&gt;am,(Data!A75-am)^2,0)/2)/(E*I))</f>
        <v>-1.9906382812500036</v>
      </c>
    </row>
    <row r="76" spans="1:6" ht="12.75">
      <c r="A76" s="1">
        <f t="shared" si="10"/>
        <v>74</v>
      </c>
      <c r="B76" s="10">
        <f t="shared" si="8"/>
        <v>-25.546875</v>
      </c>
      <c r="C76" s="6">
        <f t="shared" si="11"/>
        <v>107.53125</v>
      </c>
      <c r="D76" s="4">
        <f t="shared" si="9"/>
        <v>0.716875</v>
      </c>
      <c r="E76" s="3">
        <f>1000*(ta+(Ma*Data!A76+Ra*Data!A76^2/2-F*IF(Data!A76&gt;af,(Data!A76-af)^2,0)/2-wa*IF(Data!A76&gt;aw,(Data!A76-aw)^3,0)/6-(wL-wa)*IF(Data!A76&gt;aw,(Data!A76-aw)^4,0)/(24*(L-aw))+M*IF(Data!A76&gt;am,Data!A76-am,0))/(E*I))</f>
        <v>0.09742627314814815</v>
      </c>
      <c r="F76" s="3">
        <f>1000*(da+ta*Data!A76+(Ma*Data!A76^2/2+Ra*Data!A76^3/6-F*IF(Data!A76&gt;af,(Data!A76-af)^3,0)/6-wa*IF(Data!A76&gt;aw,(Data!A76-aw)^4,0)/24-(wL-wa)*IF(Data!A76&gt;aw,(Data!A76-aw)^5,0)/(120*(L-aw))+M*IF(Data!A76&gt;am,(Data!A76-am)^2,0)/2)/(E*I))</f>
        <v>-1.89385625</v>
      </c>
    </row>
    <row r="77" spans="1:6" ht="12.75">
      <c r="A77" s="1">
        <f t="shared" si="10"/>
        <v>75</v>
      </c>
      <c r="B77" s="10">
        <f t="shared" si="8"/>
        <v>-26.546875</v>
      </c>
      <c r="C77" s="6">
        <f t="shared" si="11"/>
        <v>81.484375</v>
      </c>
      <c r="D77" s="4">
        <f t="shared" si="9"/>
        <v>0.5432291666666668</v>
      </c>
      <c r="E77" s="3">
        <f>1000*(ta+(Ma*Data!A77+Ra*Data!A77^2/2-F*IF(Data!A77&gt;af,(Data!A77-af)^2,0)/2-wa*IF(Data!A77&gt;aw,(Data!A77-aw)^3,0)/6-(wL-wa)*IF(Data!A77&gt;aw,(Data!A77-aw)^4,0)/(24*(L-aw))+M*IF(Data!A77&gt;am,Data!A77-am,0))/(E*I))</f>
        <v>0.09847728587962962</v>
      </c>
      <c r="F77" s="3">
        <f>1000*(da+ta*Data!A77+(Ma*Data!A77^2/2+Ra*Data!A77^3/6-F*IF(Data!A77&gt;af,(Data!A77-af)^3,0)/6-wa*IF(Data!A77&gt;aw,(Data!A77-aw)^4,0)/24-(wL-wa)*IF(Data!A77&gt;aw,(Data!A77-aw)^5,0)/(120*(L-aw))+M*IF(Data!A77&gt;am,(Data!A77-am)^2,0)/2)/(E*I))</f>
        <v>-1.7958803530092595</v>
      </c>
    </row>
    <row r="78" spans="1:6" ht="12.75">
      <c r="A78" s="1">
        <f t="shared" si="10"/>
        <v>76</v>
      </c>
      <c r="B78" s="10">
        <f t="shared" si="8"/>
        <v>-27.546875</v>
      </c>
      <c r="C78" s="6">
        <f t="shared" si="11"/>
        <v>54.4375</v>
      </c>
      <c r="D78" s="4">
        <f t="shared" si="9"/>
        <v>0.3629166666666667</v>
      </c>
      <c r="E78" s="3">
        <f>1000*(ta+(Ma*Data!A78+Ra*Data!A78^2/2-F*IF(Data!A78&gt;af,(Data!A78-af)^2,0)/2-wa*IF(Data!A78&gt;aw,(Data!A78-aw)^3,0)/6-(wL-wa)*IF(Data!A78&gt;aw,(Data!A78-aw)^4,0)/(24*(L-aw))+M*IF(Data!A78&gt;am,Data!A78-am,0))/(E*I))</f>
        <v>0.09923333333333335</v>
      </c>
      <c r="F78" s="3">
        <f>1000*(da+ta*Data!A78+(Ma*Data!A78^2/2+Ra*Data!A78^3/6-F*IF(Data!A78&gt;af,(Data!A78-af)^3,0)/6-wa*IF(Data!A78&gt;aw,(Data!A78-aw)^4,0)/24-(wL-wa)*IF(Data!A78&gt;aw,(Data!A78-aw)^5,0)/(120*(L-aw))+M*IF(Data!A78&gt;am,(Data!A78-am)^2,0)/2)/(E*I))</f>
        <v>-1.6970000000000014</v>
      </c>
    </row>
    <row r="79" spans="1:6" ht="12.75">
      <c r="A79" s="1">
        <f t="shared" si="10"/>
        <v>77</v>
      </c>
      <c r="B79" s="10">
        <f t="shared" si="8"/>
        <v>-28.546875</v>
      </c>
      <c r="C79" s="6">
        <f t="shared" si="11"/>
        <v>26.390625</v>
      </c>
      <c r="D79" s="4">
        <f t="shared" si="9"/>
        <v>0.17593750000000002</v>
      </c>
      <c r="E79" s="3">
        <f>1000*(ta+(Ma*Data!A79+Ra*Data!A79^2/2-F*IF(Data!A79&gt;af,(Data!A79-af)^2,0)/2-wa*IF(Data!A79&gt;aw,(Data!A79-aw)^3,0)/6-(wL-wa)*IF(Data!A79&gt;aw,(Data!A79-aw)^4,0)/(24*(L-aw))+M*IF(Data!A79&gt;am,Data!A79-am,0))/(E*I))</f>
        <v>0.09968330439814817</v>
      </c>
      <c r="F79" s="3">
        <f>1000*(da+ta*Data!A79+(Ma*Data!A79^2/2+Ra*Data!A79^3/6-F*IF(Data!A79&gt;af,(Data!A79-af)^3,0)/6-wa*IF(Data!A79&gt;aw,(Data!A79-aw)^4,0)/24-(wL-wa)*IF(Data!A79&gt;aw,(Data!A79-aw)^5,0)/(120*(L-aw))+M*IF(Data!A79&gt;am,(Data!A79-am)^2,0)/2)/(E*I))</f>
        <v>-1.5975157118055572</v>
      </c>
    </row>
    <row r="80" spans="1:6" ht="12.75">
      <c r="A80" s="1">
        <f t="shared" si="10"/>
        <v>78</v>
      </c>
      <c r="B80" s="10">
        <f t="shared" si="8"/>
        <v>-29.546875</v>
      </c>
      <c r="C80" s="6">
        <f t="shared" si="11"/>
        <v>-2.65625</v>
      </c>
      <c r="D80" s="4">
        <f t="shared" si="9"/>
        <v>-0.017708333333333336</v>
      </c>
      <c r="E80" s="3">
        <f>1000*(ta+(Ma*Data!A80+Ra*Data!A80^2/2-F*IF(Data!A80&gt;af,(Data!A80-af)^2,0)/2-wa*IF(Data!A80&gt;aw,(Data!A80-aw)^3,0)/6-(wL-wa)*IF(Data!A80&gt;aw,(Data!A80-aw)^4,0)/(24*(L-aw))+M*IF(Data!A80&gt;am,Data!A80-am,0))/(E*I))</f>
        <v>0.09981608796296294</v>
      </c>
      <c r="F80" s="3">
        <f>1000*(da+ta*Data!A80+(Ma*Data!A80^2/2+Ra*Data!A80^3/6-F*IF(Data!A80&gt;af,(Data!A80-af)^3,0)/6-wa*IF(Data!A80&gt;aw,(Data!A80-aw)^4,0)/24-(wL-wa)*IF(Data!A80&gt;aw,(Data!A80-aw)^5,0)/(120*(L-aw))+M*IF(Data!A80&gt;am,(Data!A80-am)^2,0)/2)/(E*I))</f>
        <v>-1.4977391203703696</v>
      </c>
    </row>
    <row r="81" spans="1:6" ht="12.75">
      <c r="A81" s="1">
        <f t="shared" si="10"/>
        <v>79</v>
      </c>
      <c r="B81" s="10">
        <f t="shared" si="8"/>
        <v>-30.546875</v>
      </c>
      <c r="C81" s="6">
        <f t="shared" si="11"/>
        <v>-32.703125</v>
      </c>
      <c r="D81" s="4">
        <f t="shared" si="9"/>
        <v>-0.21802083333333336</v>
      </c>
      <c r="E81" s="3">
        <f>1000*(ta+(Ma*Data!A81+Ra*Data!A81^2/2-F*IF(Data!A81&gt;af,(Data!A81-af)^2,0)/2-wa*IF(Data!A81&gt;aw,(Data!A81-aw)^3,0)/6-(wL-wa)*IF(Data!A81&gt;aw,(Data!A81-aw)^4,0)/(24*(L-aw))+M*IF(Data!A81&gt;am,Data!A81-am,0))/(E*I))</f>
        <v>0.09962057291666669</v>
      </c>
      <c r="F81" s="3">
        <f>1000*(da+ta*Data!A81+(Ma*Data!A81^2/2+Ra*Data!A81^3/6-F*IF(Data!A81&gt;af,(Data!A81-af)^3,0)/6-wa*IF(Data!A81&gt;aw,(Data!A81-aw)^4,0)/24-(wL-wa)*IF(Data!A81&gt;aw,(Data!A81-aw)^5,0)/(120*(L-aw))+M*IF(Data!A81&gt;am,(Data!A81-am)^2,0)/2)/(E*I))</f>
        <v>-1.397992968750001</v>
      </c>
    </row>
    <row r="82" spans="1:6" ht="12.75">
      <c r="A82" s="1">
        <f t="shared" si="10"/>
        <v>80</v>
      </c>
      <c r="B82" s="10">
        <f t="shared" si="8"/>
        <v>-31.546875</v>
      </c>
      <c r="C82" s="6">
        <f t="shared" si="11"/>
        <v>-63.75</v>
      </c>
      <c r="D82" s="4">
        <f t="shared" si="9"/>
        <v>-0.42500000000000004</v>
      </c>
      <c r="E82" s="3">
        <f>1000*(ta+(Ma*Data!A82+Ra*Data!A82^2/2-F*IF(Data!A82&gt;af,(Data!A82-af)^2,0)/2-wa*IF(Data!A82&gt;aw,(Data!A82-aw)^3,0)/6-(wL-wa)*IF(Data!A82&gt;aw,(Data!A82-aw)^4,0)/(24*(L-aw))+M*IF(Data!A82&gt;am,Data!A82-am,0))/(E*I))</f>
        <v>0.09908564814814817</v>
      </c>
      <c r="F82" s="3">
        <f>1000*(da+ta*Data!A82+(Ma*Data!A82^2/2+Ra*Data!A82^3/6-F*IF(Data!A82&gt;af,(Data!A82-af)^3,0)/6-wa*IF(Data!A82&gt;aw,(Data!A82-aw)^4,0)/24-(wL-wa)*IF(Data!A82&gt;aw,(Data!A82-aw)^5,0)/(120*(L-aw))+M*IF(Data!A82&gt;am,(Data!A82-am)^2,0)/2)/(E*I))</f>
        <v>-1.2986111111111123</v>
      </c>
    </row>
    <row r="83" spans="1:6" ht="12.75">
      <c r="A83" s="1">
        <f t="shared" si="10"/>
        <v>81</v>
      </c>
      <c r="B83" s="10">
        <f t="shared" si="8"/>
        <v>-32.546875</v>
      </c>
      <c r="C83" s="6">
        <f t="shared" si="11"/>
        <v>-95.796875</v>
      </c>
      <c r="D83" s="4">
        <f t="shared" si="9"/>
        <v>-0.6386458333333335</v>
      </c>
      <c r="E83" s="3">
        <f>1000*(ta+(Ma*Data!A83+Ra*Data!A83^2/2-F*IF(Data!A83&gt;af,(Data!A83-af)^2,0)/2-wa*IF(Data!A83&gt;aw,(Data!A83-aw)^3,0)/6-(wL-wa)*IF(Data!A83&gt;aw,(Data!A83-aw)^4,0)/(24*(L-aw))+M*IF(Data!A83&gt;am,Data!A83-am,0))/(E*I))</f>
        <v>0.09820020254629627</v>
      </c>
      <c r="F83" s="3">
        <f>1000*(da+ta*Data!A83+(Ma*Data!A83^2/2+Ra*Data!A83^3/6-F*IF(Data!A83&gt;af,(Data!A83-af)^3,0)/6-wa*IF(Data!A83&gt;aw,(Data!A83-aw)^4,0)/24-(wL-wa)*IF(Data!A83&gt;aw,(Data!A83-aw)^5,0)/(120*(L-aw))+M*IF(Data!A83&gt;am,(Data!A83-am)^2,0)/2)/(E*I))</f>
        <v>-1.1999385127314808</v>
      </c>
    </row>
    <row r="84" spans="1:6" ht="12.75">
      <c r="A84" s="1">
        <f t="shared" si="10"/>
        <v>82</v>
      </c>
      <c r="B84" s="10">
        <f t="shared" si="8"/>
        <v>-33.546875</v>
      </c>
      <c r="C84" s="6">
        <f t="shared" si="11"/>
        <v>-128.84375</v>
      </c>
      <c r="D84" s="4">
        <f t="shared" si="9"/>
        <v>-0.8589583333333335</v>
      </c>
      <c r="E84" s="3">
        <f>1000*(ta+(Ma*Data!A84+Ra*Data!A84^2/2-F*IF(Data!A84&gt;af,(Data!A84-af)^2,0)/2-wa*IF(Data!A84&gt;aw,(Data!A84-aw)^3,0)/6-(wL-wa)*IF(Data!A84&gt;aw,(Data!A84-aw)^4,0)/(24*(L-aw))+M*IF(Data!A84&gt;am,Data!A84-am,0))/(E*I))</f>
        <v>0.09695312500000003</v>
      </c>
      <c r="F84" s="3">
        <f>1000*(da+ta*Data!A84+(Ma*Data!A84^2/2+Ra*Data!A84^3/6-F*IF(Data!A84&gt;af,(Data!A84-af)^3,0)/6-wa*IF(Data!A84&gt;aw,(Data!A84-aw)^4,0)/24-(wL-wa)*IF(Data!A84&gt;aw,(Data!A84-aw)^5,0)/(120*(L-aw))+M*IF(Data!A84&gt;am,(Data!A84-am)^2,0)/2)/(E*I))</f>
        <v>-1.1023312500000004</v>
      </c>
    </row>
    <row r="85" spans="1:6" ht="12.75">
      <c r="A85" s="1">
        <f t="shared" si="10"/>
        <v>83</v>
      </c>
      <c r="B85" s="10">
        <f t="shared" si="8"/>
        <v>-34.546875</v>
      </c>
      <c r="C85" s="6">
        <f t="shared" si="11"/>
        <v>-162.890625</v>
      </c>
      <c r="D85" s="4">
        <f t="shared" si="9"/>
        <v>-1.0859375000000002</v>
      </c>
      <c r="E85" s="3">
        <f>1000*(ta+(Ma*Data!A85+Ra*Data!A85^2/2-F*IF(Data!A85&gt;af,(Data!A85-af)^2,0)/2-wa*IF(Data!A85&gt;aw,(Data!A85-aw)^3,0)/6-(wL-wa)*IF(Data!A85&gt;aw,(Data!A85-aw)^4,0)/(24*(L-aw))+M*IF(Data!A85&gt;am,Data!A85-am,0))/(E*I))</f>
        <v>0.09533330439814815</v>
      </c>
      <c r="F85" s="3">
        <f>1000*(da+ta*Data!A85+(Ma*Data!A85^2/2+Ra*Data!A85^3/6-F*IF(Data!A85&gt;af,(Data!A85-af)^3,0)/6-wa*IF(Data!A85&gt;aw,(Data!A85-aw)^4,0)/24-(wL-wa)*IF(Data!A85&gt;aw,(Data!A85-aw)^5,0)/(120*(L-aw))+M*IF(Data!A85&gt;am,(Data!A85-am)^2,0)/2)/(E*I))</f>
        <v>-1.0061565104166665</v>
      </c>
    </row>
    <row r="86" spans="1:6" ht="12.75">
      <c r="A86" s="1">
        <f t="shared" si="10"/>
        <v>84</v>
      </c>
      <c r="B86" s="10">
        <f t="shared" si="8"/>
        <v>-35.546875</v>
      </c>
      <c r="C86" s="6">
        <f t="shared" si="11"/>
        <v>-197.9375</v>
      </c>
      <c r="D86" s="4">
        <f t="shared" si="9"/>
        <v>-1.3195833333333336</v>
      </c>
      <c r="E86" s="3">
        <f>1000*(ta+(Ma*Data!A86+Ra*Data!A86^2/2-F*IF(Data!A86&gt;af,(Data!A86-af)^2,0)/2-wa*IF(Data!A86&gt;aw,(Data!A86-aw)^3,0)/6-(wL-wa)*IF(Data!A86&gt;aw,(Data!A86-aw)^4,0)/(24*(L-aw))+M*IF(Data!A86&gt;am,Data!A86-am,0))/(E*I))</f>
        <v>0.09332962962962961</v>
      </c>
      <c r="F86" s="3">
        <f>1000*(da+ta*Data!A86+(Ma*Data!A86^2/2+Ra*Data!A86^3/6-F*IF(Data!A86&gt;af,(Data!A86-af)^3,0)/6-wa*IF(Data!A86&gt;aw,(Data!A86-aw)^4,0)/24-(wL-wa)*IF(Data!A86&gt;aw,(Data!A86-aw)^5,0)/(120*(L-aw))+M*IF(Data!A86&gt;am,(Data!A86-am)^2,0)/2)/(E*I))</f>
        <v>-0.9117925925925928</v>
      </c>
    </row>
    <row r="87" spans="1:6" ht="12.75">
      <c r="A87" s="1">
        <f t="shared" si="10"/>
        <v>85</v>
      </c>
      <c r="B87" s="10">
        <f t="shared" si="8"/>
        <v>-36.546875</v>
      </c>
      <c r="C87" s="6">
        <f t="shared" si="11"/>
        <v>-233.984375</v>
      </c>
      <c r="D87" s="4">
        <f t="shared" si="9"/>
        <v>-1.5598958333333335</v>
      </c>
      <c r="E87" s="3">
        <f>1000*(ta+(Ma*Data!A87+Ra*Data!A87^2/2-F*IF(Data!A87&gt;af,(Data!A87-af)^2,0)/2-wa*IF(Data!A87&gt;aw,(Data!A87-aw)^3,0)/6-(wL-wa)*IF(Data!A87&gt;aw,(Data!A87-aw)^4,0)/(24*(L-aw))+M*IF(Data!A87&gt;am,Data!A87-am,0))/(E*I))</f>
        <v>0.09093098958333336</v>
      </c>
      <c r="F87" s="3">
        <f>1000*(da+ta*Data!A87+(Ma*Data!A87^2/2+Ra*Data!A87^3/6-F*IF(Data!A87&gt;af,(Data!A87-af)^3,0)/6-wa*IF(Data!A87&gt;aw,(Data!A87-aw)^4,0)/24-(wL-wa)*IF(Data!A87&gt;aw,(Data!A87-aw)^5,0)/(120*(L-aw))+M*IF(Data!A87&gt;am,(Data!A87-am)^2,0)/2)/(E*I))</f>
        <v>-0.8196289062500015</v>
      </c>
    </row>
    <row r="88" spans="1:6" ht="12.75">
      <c r="A88" s="1">
        <f t="shared" si="10"/>
        <v>86</v>
      </c>
      <c r="B88" s="10">
        <f t="shared" si="8"/>
        <v>-37.546875</v>
      </c>
      <c r="C88" s="6">
        <f t="shared" si="11"/>
        <v>-271.03125</v>
      </c>
      <c r="D88" s="4">
        <f t="shared" si="9"/>
        <v>-1.8068750000000002</v>
      </c>
      <c r="E88" s="3">
        <f>1000*(ta+(Ma*Data!A88+Ra*Data!A88^2/2-F*IF(Data!A88&gt;af,(Data!A88-af)^2,0)/2-wa*IF(Data!A88&gt;aw,(Data!A88-aw)^3,0)/6-(wL-wa)*IF(Data!A88&gt;aw,(Data!A88-aw)^4,0)/(24*(L-aw))+M*IF(Data!A88&gt;am,Data!A88-am,0))/(E*I))</f>
        <v>0.08812627314814815</v>
      </c>
      <c r="F88" s="3">
        <f>1000*(da+ta*Data!A88+(Ma*Data!A88^2/2+Ra*Data!A88^3/6-F*IF(Data!A88&gt;af,(Data!A88-af)^3,0)/6-wa*IF(Data!A88&gt;aw,(Data!A88-aw)^4,0)/24-(wL-wa)*IF(Data!A88&gt;aw,(Data!A88-aw)^5,0)/(120*(L-aw))+M*IF(Data!A88&gt;am,(Data!A88-am)^2,0)/2)/(E*I))</f>
        <v>-0.7300659722222231</v>
      </c>
    </row>
    <row r="89" spans="1:6" ht="12.75">
      <c r="A89" s="1">
        <f t="shared" si="10"/>
        <v>87</v>
      </c>
      <c r="B89" s="10">
        <f t="shared" si="8"/>
        <v>-38.546875</v>
      </c>
      <c r="C89" s="6">
        <f t="shared" si="11"/>
        <v>-309.078125</v>
      </c>
      <c r="D89" s="4">
        <f t="shared" si="9"/>
        <v>-2.060520833333334</v>
      </c>
      <c r="E89" s="3">
        <f>1000*(ta+(Ma*Data!A89+Ra*Data!A89^2/2-F*IF(Data!A89&gt;af,(Data!A89-af)^2,0)/2-wa*IF(Data!A89&gt;aw,(Data!A89-aw)^3,0)/6-(wL-wa)*IF(Data!A89&gt;aw,(Data!A89-aw)^4,0)/(24*(L-aw))+M*IF(Data!A89&gt;am,Data!A89-am,0))/(E*I))</f>
        <v>0.084904369212963</v>
      </c>
      <c r="F89" s="3">
        <f>1000*(da+ta*Data!A89+(Ma*Data!A89^2/2+Ra*Data!A89^3/6-F*IF(Data!A89&gt;af,(Data!A89-af)^3,0)/6-wa*IF(Data!A89&gt;aw,(Data!A89-aw)^4,0)/24-(wL-wa)*IF(Data!A89&gt;aw,(Data!A89-aw)^5,0)/(120*(L-aw))+M*IF(Data!A89&gt;am,(Data!A89-am)^2,0)/2)/(E*I))</f>
        <v>-0.6435154224537047</v>
      </c>
    </row>
    <row r="90" spans="1:6" ht="12.75">
      <c r="A90" s="1">
        <f t="shared" si="10"/>
        <v>88</v>
      </c>
      <c r="B90" s="10">
        <f t="shared" si="8"/>
        <v>-39.546875</v>
      </c>
      <c r="C90" s="6">
        <f t="shared" si="11"/>
        <v>-348.125</v>
      </c>
      <c r="D90" s="4">
        <f t="shared" si="9"/>
        <v>-2.3208333333333337</v>
      </c>
      <c r="E90" s="3">
        <f>1000*(ta+(Ma*Data!A90+Ra*Data!A90^2/2-F*IF(Data!A90&gt;af,(Data!A90-af)^2,0)/2-wa*IF(Data!A90&gt;aw,(Data!A90-aw)^3,0)/6-(wL-wa)*IF(Data!A90&gt;aw,(Data!A90-aw)^4,0)/(24*(L-aw))+M*IF(Data!A90&gt;am,Data!A90-am,0))/(E*I))</f>
        <v>0.08125416666666664</v>
      </c>
      <c r="F90" s="3">
        <f>1000*(da+ta*Data!A90+(Ma*Data!A90^2/2+Ra*Data!A90^3/6-F*IF(Data!A90&gt;af,(Data!A90-af)^3,0)/6-wa*IF(Data!A90&gt;aw,(Data!A90-aw)^4,0)/24-(wL-wa)*IF(Data!A90&gt;aw,(Data!A90-aw)^5,0)/(120*(L-aw))+M*IF(Data!A90&gt;am,(Data!A90-am)^2,0)/2)/(E*I))</f>
        <v>-0.5604000000000026</v>
      </c>
    </row>
    <row r="91" spans="1:6" ht="12.75">
      <c r="A91" s="1">
        <f t="shared" si="10"/>
        <v>89</v>
      </c>
      <c r="B91" s="10">
        <f t="shared" si="8"/>
        <v>-40.546875</v>
      </c>
      <c r="C91" s="6">
        <f t="shared" si="11"/>
        <v>-388.171875</v>
      </c>
      <c r="D91" s="4">
        <f t="shared" si="9"/>
        <v>-2.5878125000000005</v>
      </c>
      <c r="E91" s="3">
        <f>1000*(ta+(Ma*Data!A91+Ra*Data!A91^2/2-F*IF(Data!A91&gt;af,(Data!A91-af)^2,0)/2-wa*IF(Data!A91&gt;aw,(Data!A91-aw)^3,0)/6-(wL-wa)*IF(Data!A91&gt;aw,(Data!A91-aw)^4,0)/(24*(L-aw))+M*IF(Data!A91&gt;am,Data!A91-am,0))/(E*I))</f>
        <v>0.07716455439814814</v>
      </c>
      <c r="F91" s="3">
        <f>1000*(da+ta*Data!A91+(Ma*Data!A91^2/2+Ra*Data!A91^3/6-F*IF(Data!A91&gt;af,(Data!A91-af)^3,0)/6-wa*IF(Data!A91&gt;aw,(Data!A91-aw)^4,0)/24-(wL-wa)*IF(Data!A91&gt;aw,(Data!A91-aw)^5,0)/(120*(L-aw))+M*IF(Data!A91&gt;am,(Data!A91-am)^2,0)/2)/(E*I))</f>
        <v>-0.481153559027777</v>
      </c>
    </row>
    <row r="92" spans="1:6" ht="12.75">
      <c r="A92" s="1">
        <f t="shared" si="10"/>
        <v>90</v>
      </c>
      <c r="B92" s="10">
        <f t="shared" si="8"/>
        <v>-41.546875</v>
      </c>
      <c r="C92" s="6">
        <f t="shared" si="11"/>
        <v>-429.21875</v>
      </c>
      <c r="D92" s="4">
        <f t="shared" si="9"/>
        <v>-2.8614583333333337</v>
      </c>
      <c r="E92" s="3">
        <f>1000*(ta+(Ma*Data!A92+Ra*Data!A92^2/2-F*IF(Data!A92&gt;af,(Data!A92-af)^2,0)/2-wa*IF(Data!A92&gt;aw,(Data!A92-aw)^3,0)/6-(wL-wa)*IF(Data!A92&gt;aw,(Data!A92-aw)^4,0)/(24*(L-aw))+M*IF(Data!A92&gt;am,Data!A92-am,0))/(E*I))</f>
        <v>0.0726244212962963</v>
      </c>
      <c r="F92" s="3">
        <f>1000*(da+ta*Data!A92+(Ma*Data!A92^2/2+Ra*Data!A92^3/6-F*IF(Data!A92&gt;af,(Data!A92-af)^3,0)/6-wa*IF(Data!A92&gt;aw,(Data!A92-aw)^4,0)/24-(wL-wa)*IF(Data!A92&gt;aw,(Data!A92-aw)^5,0)/(120*(L-aw))+M*IF(Data!A92&gt;am,(Data!A92-am)^2,0)/2)/(E*I))</f>
        <v>-0.406221064814815</v>
      </c>
    </row>
    <row r="93" spans="1:6" ht="12.75">
      <c r="A93" s="1">
        <f t="shared" si="10"/>
        <v>91</v>
      </c>
      <c r="B93" s="10">
        <f t="shared" si="8"/>
        <v>-42.546875</v>
      </c>
      <c r="C93" s="6">
        <f t="shared" si="11"/>
        <v>-471.265625</v>
      </c>
      <c r="D93" s="4">
        <f t="shared" si="9"/>
        <v>-3.1417708333333336</v>
      </c>
      <c r="E93" s="3">
        <f>1000*(ta+(Ma*Data!A93+Ra*Data!A93^2/2-F*IF(Data!A93&gt;af,(Data!A93-af)^2,0)/2-wa*IF(Data!A93&gt;aw,(Data!A93-aw)^3,0)/6-(wL-wa)*IF(Data!A93&gt;aw,(Data!A93-aw)^4,0)/(24*(L-aw))+M*IF(Data!A93&gt;am,Data!A93-am,0))/(E*I))</f>
        <v>0.06762265625</v>
      </c>
      <c r="F93" s="3">
        <f>1000*(da+ta*Data!A93+(Ma*Data!A93^2/2+Ra*Data!A93^3/6-F*IF(Data!A93&gt;af,(Data!A93-af)^3,0)/6-wa*IF(Data!A93&gt;aw,(Data!A93-aw)^4,0)/24-(wL-wa)*IF(Data!A93&gt;aw,(Data!A93-aw)^5,0)/(120*(L-aw))+M*IF(Data!A93&gt;am,(Data!A93-am)^2,0)/2)/(E*I))</f>
        <v>-0.33605859375000074</v>
      </c>
    </row>
    <row r="94" spans="1:6" ht="12.75">
      <c r="A94" s="1">
        <f t="shared" si="10"/>
        <v>92</v>
      </c>
      <c r="B94" s="10">
        <f t="shared" si="8"/>
        <v>-43.546875</v>
      </c>
      <c r="C94" s="6">
        <f t="shared" si="11"/>
        <v>-514.3125</v>
      </c>
      <c r="D94" s="4">
        <f t="shared" si="9"/>
        <v>-3.4287500000000004</v>
      </c>
      <c r="E94" s="3">
        <f>1000*(ta+(Ma*Data!A94+Ra*Data!A94^2/2-F*IF(Data!A94&gt;af,(Data!A94-af)^2,0)/2-wa*IF(Data!A94&gt;aw,(Data!A94-aw)^3,0)/6-(wL-wa)*IF(Data!A94&gt;aw,(Data!A94-aw)^4,0)/(24*(L-aw))+M*IF(Data!A94&gt;am,Data!A94-am,0))/(E*I))</f>
        <v>0.06214814814814814</v>
      </c>
      <c r="F94" s="3">
        <f>1000*(da+ta*Data!A94+(Ma*Data!A94^2/2+Ra*Data!A94^3/6-F*IF(Data!A94&gt;af,(Data!A94-af)^3,0)/6-wa*IF(Data!A94&gt;aw,(Data!A94-aw)^4,0)/24-(wL-wa)*IF(Data!A94&gt;aw,(Data!A94-aw)^5,0)/(120*(L-aw))+M*IF(Data!A94&gt;am,(Data!A94-am)^2,0)/2)/(E*I))</f>
        <v>-0.27113333333333645</v>
      </c>
    </row>
    <row r="95" spans="1:6" ht="12.75">
      <c r="A95" s="1">
        <f t="shared" si="10"/>
        <v>93</v>
      </c>
      <c r="B95" s="10">
        <f t="shared" si="8"/>
        <v>-44.546875</v>
      </c>
      <c r="C95" s="6">
        <f t="shared" si="11"/>
        <v>-558.359375</v>
      </c>
      <c r="D95" s="4">
        <f t="shared" si="9"/>
        <v>-3.722395833333334</v>
      </c>
      <c r="E95" s="3">
        <f>1000*(ta+(Ma*Data!A95+Ra*Data!A95^2/2-F*IF(Data!A95&gt;af,(Data!A95-af)^2,0)/2-wa*IF(Data!A95&gt;aw,(Data!A95-aw)^3,0)/6-(wL-wa)*IF(Data!A95&gt;aw,(Data!A95-aw)^4,0)/(24*(L-aw))+M*IF(Data!A95&gt;am,Data!A95-am,0))/(E*I))</f>
        <v>0.05618978587962963</v>
      </c>
      <c r="F95" s="3">
        <f>1000*(da+ta*Data!A95+(Ma*Data!A95^2/2+Ra*Data!A95^3/6-F*IF(Data!A95&gt;af,(Data!A95-af)^3,0)/6-wa*IF(Data!A95&gt;aw,(Data!A95-aw)^4,0)/24-(wL-wa)*IF(Data!A95&gt;aw,(Data!A95-aw)^5,0)/(120*(L-aw))+M*IF(Data!A95&gt;am,(Data!A95-am)^2,0)/2)/(E*I))</f>
        <v>-0.2119235821759248</v>
      </c>
    </row>
    <row r="96" spans="1:6" ht="12.75">
      <c r="A96" s="1">
        <f t="shared" si="10"/>
        <v>94</v>
      </c>
      <c r="B96" s="10">
        <f t="shared" si="8"/>
        <v>-45.546875</v>
      </c>
      <c r="C96" s="6">
        <f t="shared" si="11"/>
        <v>-603.40625</v>
      </c>
      <c r="D96" s="4">
        <f t="shared" si="9"/>
        <v>-4.022708333333334</v>
      </c>
      <c r="E96" s="3">
        <f>1000*(ta+(Ma*Data!A96+Ra*Data!A96^2/2-F*IF(Data!A96&gt;af,(Data!A96-af)^2,0)/2-wa*IF(Data!A96&gt;aw,(Data!A96-aw)^3,0)/6-(wL-wa)*IF(Data!A96&gt;aw,(Data!A96-aw)^4,0)/(24*(L-aw))+M*IF(Data!A96&gt;am,Data!A96-am,0))/(E*I))</f>
        <v>0.049736458333333324</v>
      </c>
      <c r="F96" s="3">
        <f>1000*(da+ta*Data!A96+(Ma*Data!A96^2/2+Ra*Data!A96^3/6-F*IF(Data!A96&gt;af,(Data!A96-af)^3,0)/6-wa*IF(Data!A96&gt;aw,(Data!A96-aw)^4,0)/24-(wL-wa)*IF(Data!A96&gt;aw,(Data!A96-aw)^5,0)/(120*(L-aw))+M*IF(Data!A96&gt;am,(Data!A96-am)^2,0)/2)/(E*I))</f>
        <v>-0.15891875000000055</v>
      </c>
    </row>
    <row r="97" spans="1:6" ht="12.75">
      <c r="A97" s="1">
        <f t="shared" si="10"/>
        <v>95</v>
      </c>
      <c r="B97" s="10">
        <f t="shared" si="8"/>
        <v>-46.546875</v>
      </c>
      <c r="C97" s="6">
        <f t="shared" si="11"/>
        <v>-649.453125</v>
      </c>
      <c r="D97" s="4">
        <f t="shared" si="9"/>
        <v>-4.3296875</v>
      </c>
      <c r="E97" s="3">
        <f>1000*(ta+(Ma*Data!A97+Ra*Data!A97^2/2-F*IF(Data!A97&gt;af,(Data!A97-af)^2,0)/2-wa*IF(Data!A97&gt;aw,(Data!A97-aw)^3,0)/6-(wL-wa)*IF(Data!A97&gt;aw,(Data!A97-aw)^4,0)/(24*(L-aw))+M*IF(Data!A97&gt;am,Data!A97-am,0))/(E*I))</f>
        <v>0.04277705439814815</v>
      </c>
      <c r="F97" s="3">
        <f>1000*(da+ta*Data!A97+(Ma*Data!A97^2/2+Ra*Data!A97^3/6-F*IF(Data!A97&gt;af,(Data!A97-af)^3,0)/6-wa*IF(Data!A97&gt;aw,(Data!A97-aw)^4,0)/24-(wL-wa)*IF(Data!A97&gt;aw,(Data!A97-aw)^5,0)/(120*(L-aw))+M*IF(Data!A97&gt;am,(Data!A97-am)^2,0)/2)/(E*I))</f>
        <v>-0.11261935763889029</v>
      </c>
    </row>
    <row r="98" spans="1:6" ht="12.75">
      <c r="A98" s="1">
        <f t="shared" si="10"/>
        <v>96</v>
      </c>
      <c r="B98" s="10">
        <f>Ra-F*IF(A98&gt;af,1,0)-wa*IF(A98&gt;aw,A98-aw,0)-(wL-wa)*IF(A98&gt;aw,(A98-aw)^2,0)/(2*(L-aw))</f>
        <v>-47.546875</v>
      </c>
      <c r="C98" s="6">
        <f t="shared" si="11"/>
        <v>-696.5</v>
      </c>
      <c r="D98" s="4">
        <f>C98*cc/I</f>
        <v>-4.6433333333333335</v>
      </c>
      <c r="E98" s="3">
        <f>1000*(ta+(Ma*Data!A98+Ra*Data!A98^2/2-F*IF(Data!A98&gt;af,(Data!A98-af)^2,0)/2-wa*IF(Data!A98&gt;aw,(Data!A98-aw)^3,0)/6-(wL-wa)*IF(Data!A98&gt;aw,(Data!A98-aw)^4,0)/(24*(L-aw))+M*IF(Data!A98&gt;am,Data!A98-am,0))/(E*I))</f>
        <v>0.03530046296296296</v>
      </c>
      <c r="F98" s="3">
        <f>1000*(da+ta*Data!A98+(Ma*Data!A98^2/2+Ra*Data!A98^3/6-F*IF(Data!A98&gt;af,(Data!A98-af)^3,0)/6-wa*IF(Data!A98&gt;aw,(Data!A98-aw)^4,0)/24-(wL-wa)*IF(Data!A98&gt;aw,(Data!A98-aw)^5,0)/(120*(L-aw))+M*IF(Data!A98&gt;am,(Data!A98-am)^2,0)/2)/(E*I))</f>
        <v>-0.07353703703703689</v>
      </c>
    </row>
    <row r="99" spans="1:6" ht="12.75">
      <c r="A99" s="1">
        <f t="shared" si="10"/>
        <v>97</v>
      </c>
      <c r="B99" s="10">
        <f>Ra-F*IF(A99&gt;af,1,0)-wa*IF(A99&gt;aw,A99-aw,0)-(wL-wa)*IF(A99&gt;aw,(A99-aw)^2,0)/(2*(L-aw))</f>
        <v>-48.546875</v>
      </c>
      <c r="C99" s="6">
        <f t="shared" si="11"/>
        <v>-744.546875</v>
      </c>
      <c r="D99" s="4">
        <f>C99*cc/I</f>
        <v>-4.9636458333333335</v>
      </c>
      <c r="E99" s="3">
        <f>1000*(ta+(Ma*Data!A99+Ra*Data!A99^2/2-F*IF(Data!A99&gt;af,(Data!A99-af)^2,0)/2-wa*IF(Data!A99&gt;aw,(Data!A99-aw)^3,0)/6-(wL-wa)*IF(Data!A99&gt;aw,(Data!A99-aw)^4,0)/(24*(L-aw))+M*IF(Data!A99&gt;am,Data!A99-am,0))/(E*I))</f>
        <v>0.027295572916666677</v>
      </c>
      <c r="F99" s="3">
        <f>1000*(da+ta*Data!A99+(Ma*Data!A99^2/2+Ra*Data!A99^3/6-F*IF(Data!A99&gt;af,(Data!A99-af)^3,0)/6-wa*IF(Data!A99&gt;aw,(Data!A99-aw)^4,0)/24-(wL-wa)*IF(Data!A99&gt;aw,(Data!A99-aw)^5,0)/(120*(L-aw))+M*IF(Data!A99&gt;am,(Data!A99-am)^2,0)/2)/(E*I))</f>
        <v>-0.042194531249997724</v>
      </c>
    </row>
    <row r="100" spans="1:6" ht="12.75">
      <c r="A100" s="1">
        <f t="shared" si="10"/>
        <v>98</v>
      </c>
      <c r="B100" s="10">
        <f>Ra-F*IF(A100&gt;af,1,0)-wa*IF(A100&gt;aw,A100-aw,0)-(wL-wa)*IF(A100&gt;aw,(A100-aw)^2,0)/(2*(L-aw))</f>
        <v>-49.546875</v>
      </c>
      <c r="C100" s="6">
        <f t="shared" si="11"/>
        <v>-793.59375</v>
      </c>
      <c r="D100" s="4">
        <f>C100*cc/I</f>
        <v>-5.290625</v>
      </c>
      <c r="E100" s="3">
        <f>1000*(ta+(Ma*Data!A100+Ra*Data!A100^2/2-F*IF(Data!A100&gt;af,(Data!A100-af)^2,0)/2-wa*IF(Data!A100&gt;aw,(Data!A100-aw)^3,0)/6-(wL-wa)*IF(Data!A100&gt;aw,(Data!A100-aw)^4,0)/(24*(L-aw))+M*IF(Data!A100&gt;am,Data!A100-am,0))/(E*I))</f>
        <v>0.018751273148148152</v>
      </c>
      <c r="F100" s="3">
        <f>1000*(da+ta*Data!A100+(Ma*Data!A100^2/2+Ra*Data!A100^3/6-F*IF(Data!A100&gt;af,(Data!A100-af)^3,0)/6-wa*IF(Data!A100&gt;aw,(Data!A100-aw)^4,0)/24-(wL-wa)*IF(Data!A100&gt;aw,(Data!A100-aw)^5,0)/(120*(L-aw))+M*IF(Data!A100&gt;am,(Data!A100-am)^2,0)/2)/(E*I))</f>
        <v>-0.019125694444446437</v>
      </c>
    </row>
    <row r="101" spans="1:6" ht="12.75">
      <c r="A101" s="1">
        <f t="shared" si="10"/>
        <v>99</v>
      </c>
      <c r="B101" s="10">
        <f>Ra-F*IF(A101&gt;af,1,0)-wa*IF(A101&gt;aw,A101-aw,0)-(wL-wa)*IF(A101&gt;aw,(A101-aw)^2,0)/(2*(L-aw))</f>
        <v>-50.546875</v>
      </c>
      <c r="C101" s="6">
        <f t="shared" si="11"/>
        <v>-843.640625</v>
      </c>
      <c r="D101" s="4">
        <f>C101*cc/I</f>
        <v>-5.624270833333334</v>
      </c>
      <c r="E101" s="3">
        <f>1000*(ta+(Ma*Data!A101+Ra*Data!A101^2/2-F*IF(Data!A101&gt;af,(Data!A101-af)^2,0)/2-wa*IF(Data!A101&gt;aw,(Data!A101-aw)^3,0)/6-(wL-wa)*IF(Data!A101&gt;aw,(Data!A101-aw)^4,0)/(24*(L-aw))+M*IF(Data!A101&gt;am,Data!A101-am,0))/(E*I))</f>
        <v>0.009656452546296272</v>
      </c>
      <c r="F101" s="3">
        <f>1000*(da+ta*Data!A101+(Ma*Data!A101^2/2+Ra*Data!A101^3/6-F*IF(Data!A101&gt;af,(Data!A101-af)^3,0)/6-wa*IF(Data!A101&gt;aw,(Data!A101-aw)^4,0)/24-(wL-wa)*IF(Data!A101&gt;aw,(Data!A101-aw)^5,0)/(120*(L-aw))+M*IF(Data!A101&gt;am,(Data!A101-am)^2,0)/2)/(E*I))</f>
        <v>-0.004875491898150355</v>
      </c>
    </row>
    <row r="102" spans="1:6" ht="12.75">
      <c r="A102" s="1">
        <f t="shared" si="10"/>
        <v>100</v>
      </c>
      <c r="B102" s="10">
        <f>Ra-F*IF(A102&gt;af,1,0)-wa*IF(A102&gt;aw,A102-aw,0)-(wL-wa)*IF(A102&gt;aw,(A102-aw)^2,0)/(2*(L-aw))</f>
        <v>-51.546875</v>
      </c>
      <c r="C102" s="6">
        <f t="shared" si="11"/>
        <v>-894.6875</v>
      </c>
      <c r="D102" s="4">
        <f>C102*cc/I</f>
        <v>-5.9645833333333345</v>
      </c>
      <c r="E102" s="3">
        <f>1000*(ta+(Ma*Data!A102+Ra*Data!A102^2/2-F*IF(Data!A102&gt;af,(Data!A102-af)^2,0)/2-wa*IF(Data!A102&gt;aw,(Data!A102-aw)^3,0)/6-(wL-wa)*IF(Data!A102&gt;aw,(Data!A102-aw)^4,0)/(24*(L-aw))+M*IF(Data!A102&gt;am,Data!A102-am,0))/(E*I))</f>
        <v>0</v>
      </c>
      <c r="F102" s="3">
        <f>1000*(da+ta*Data!A102+(Ma*Data!A102^2/2+Ra*Data!A102^3/6-F*IF(Data!A102&gt;af,(Data!A102-af)^3,0)/6-wa*IF(Data!A102&gt;aw,(Data!A102-aw)^4,0)/24-(wL-wa)*IF(Data!A102&gt;aw,(Data!A102-aw)^5,0)/(120*(L-aw))+M*IF(Data!A102&gt;am,(Data!A102-am)^2,0)/2)/(E*I))</f>
        <v>1.734723475976807E-15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8"/>
  <sheetViews>
    <sheetView workbookViewId="0" topLeftCell="A1">
      <selection activeCell="C3" sqref="C3"/>
    </sheetView>
  </sheetViews>
  <sheetFormatPr defaultColWidth="9.140625" defaultRowHeight="12.75"/>
  <cols>
    <col min="1" max="1" width="9.140625" style="15" customWidth="1"/>
    <col min="2" max="2" width="41.421875" style="15" customWidth="1"/>
    <col min="3" max="3" width="15.140625" style="15" customWidth="1"/>
    <col min="4" max="4" width="17.57421875" style="15" customWidth="1"/>
    <col min="5" max="10" width="9.140625" style="15" customWidth="1"/>
  </cols>
  <sheetData>
    <row r="1" ht="13.5" thickBot="1"/>
    <row r="2" spans="2:4" ht="13.5" thickTop="1">
      <c r="B2" s="62" t="s">
        <v>2</v>
      </c>
      <c r="C2" s="63" t="s">
        <v>54</v>
      </c>
      <c r="D2" s="64" t="s">
        <v>60</v>
      </c>
    </row>
    <row r="3" spans="2:4" ht="12.75">
      <c r="B3" s="65" t="s">
        <v>4</v>
      </c>
      <c r="C3" s="66">
        <v>100</v>
      </c>
      <c r="D3" s="67">
        <v>100</v>
      </c>
    </row>
    <row r="4" spans="2:4" ht="12.75">
      <c r="B4" s="65" t="s">
        <v>55</v>
      </c>
      <c r="C4" s="66">
        <v>25</v>
      </c>
      <c r="D4" s="67">
        <v>25</v>
      </c>
    </row>
    <row r="5" spans="2:4" ht="12.75">
      <c r="B5" s="65" t="s">
        <v>56</v>
      </c>
      <c r="C5" s="66">
        <v>6</v>
      </c>
      <c r="D5" s="67">
        <v>6</v>
      </c>
    </row>
    <row r="6" spans="2:4" ht="12.75">
      <c r="B6" s="65" t="s">
        <v>19</v>
      </c>
      <c r="C6" s="66">
        <f>C3/100</f>
        <v>1</v>
      </c>
      <c r="D6" s="67">
        <f>D3/100</f>
        <v>1</v>
      </c>
    </row>
    <row r="7" spans="2:4" ht="12.75">
      <c r="B7" s="65" t="s">
        <v>3</v>
      </c>
      <c r="C7" s="66">
        <f>200000</f>
        <v>200000</v>
      </c>
      <c r="D7" s="67">
        <f>200000</f>
        <v>200000</v>
      </c>
    </row>
    <row r="8" spans="2:4" ht="12.75">
      <c r="B8" s="65" t="s">
        <v>5</v>
      </c>
      <c r="C8" s="68">
        <f>1/12*Width*Height^3</f>
        <v>449.99999999999994</v>
      </c>
      <c r="D8" s="67">
        <f>1/12*Width*Height^3</f>
        <v>449.99999999999994</v>
      </c>
    </row>
    <row r="9" spans="2:4" ht="12.75">
      <c r="B9" s="65" t="s">
        <v>57</v>
      </c>
      <c r="C9" s="68">
        <f>Height/2</f>
        <v>3</v>
      </c>
      <c r="D9" s="67">
        <f>Height/2</f>
        <v>3</v>
      </c>
    </row>
    <row r="10" spans="2:4" ht="12.75">
      <c r="B10" s="69" t="s">
        <v>12</v>
      </c>
      <c r="C10" s="70"/>
      <c r="D10" s="71"/>
    </row>
    <row r="11" spans="2:4" ht="12.75">
      <c r="B11" s="65" t="s">
        <v>1</v>
      </c>
      <c r="C11" s="66">
        <v>10</v>
      </c>
      <c r="D11" s="67">
        <v>10</v>
      </c>
    </row>
    <row r="12" spans="2:4" ht="12.75">
      <c r="B12" s="65" t="s">
        <v>6</v>
      </c>
      <c r="C12" s="66">
        <v>50</v>
      </c>
      <c r="D12" s="67">
        <v>50</v>
      </c>
    </row>
    <row r="13" spans="2:4" ht="12.75">
      <c r="B13" s="65" t="s">
        <v>7</v>
      </c>
      <c r="C13" s="66">
        <v>1</v>
      </c>
      <c r="D13" s="67">
        <v>1</v>
      </c>
    </row>
    <row r="14" spans="2:4" ht="12.75">
      <c r="B14" s="65" t="s">
        <v>8</v>
      </c>
      <c r="C14" s="66">
        <v>1</v>
      </c>
      <c r="D14" s="67">
        <v>1</v>
      </c>
    </row>
    <row r="15" spans="2:4" ht="12.75">
      <c r="B15" s="65" t="s">
        <v>9</v>
      </c>
      <c r="C15" s="66">
        <v>50</v>
      </c>
      <c r="D15" s="67">
        <v>50</v>
      </c>
    </row>
    <row r="16" spans="2:4" ht="12.75">
      <c r="B16" s="65" t="s">
        <v>10</v>
      </c>
      <c r="C16" s="66">
        <v>10</v>
      </c>
      <c r="D16" s="67">
        <v>10</v>
      </c>
    </row>
    <row r="17" spans="2:4" ht="12.75">
      <c r="B17" s="65" t="s">
        <v>11</v>
      </c>
      <c r="C17" s="66">
        <v>25</v>
      </c>
      <c r="D17" s="67">
        <v>25</v>
      </c>
    </row>
    <row r="18" spans="2:4" ht="12.75">
      <c r="B18" s="65" t="s">
        <v>61</v>
      </c>
      <c r="C18" s="72">
        <v>-3.404</v>
      </c>
      <c r="D18" s="64">
        <v>-3.492</v>
      </c>
    </row>
    <row r="19" spans="2:4" ht="12.75">
      <c r="B19" s="65" t="s">
        <v>63</v>
      </c>
      <c r="C19" s="72">
        <v>0.108</v>
      </c>
      <c r="D19" s="73"/>
    </row>
    <row r="20" spans="2:4" ht="12.75">
      <c r="B20" s="69" t="s">
        <v>13</v>
      </c>
      <c r="C20" s="74"/>
      <c r="D20" s="73"/>
    </row>
    <row r="21" spans="2:4" ht="14.25">
      <c r="B21" s="65" t="s">
        <v>14</v>
      </c>
      <c r="C21" s="72">
        <f>F*(L-af)^2*(2*L+af)/(2*L^3)+(L-aw)^3*(wa*(3*L+aw)+(wL-wa)*(4*L+aw)/5)/(8*L^3)-3*M*(L^2-am^2)/(2*L^3)</f>
        <v>8.453125</v>
      </c>
      <c r="D21" s="64">
        <v>8.371</v>
      </c>
    </row>
    <row r="22" spans="2:4" ht="14.25">
      <c r="B22" s="65" t="s">
        <v>15</v>
      </c>
      <c r="C22" s="72">
        <f>F*af*(3*L^2-af^2)/(2*L^3)+(wL+wa)*(L-aw)/2-(L-aw)^3*(wa*(3*L+aw)+(wL-wa)*(4*L+aw)/5)/(8*L^3)+3*M*(L^2-am^2)/(2*L^3)</f>
        <v>51.546875</v>
      </c>
      <c r="D22" s="64">
        <v>51.629</v>
      </c>
    </row>
    <row r="23" spans="2:4" ht="14.25">
      <c r="B23" s="65" t="s">
        <v>16</v>
      </c>
      <c r="C23" s="72">
        <v>0</v>
      </c>
      <c r="D23" s="64">
        <v>0</v>
      </c>
    </row>
    <row r="24" spans="2:4" ht="14.25">
      <c r="B24" s="65" t="s">
        <v>17</v>
      </c>
      <c r="C24" s="75">
        <f>-F*af*(L^2-af^2)/(2*L^2)+(L-aw)^3*(wa*(3*L-aw)+(wL-wa)*(4*L+aw)/5)/(8*L^2)-(L-aw)^2*(wa+(wL-wa)/3)/2+M*(3*am^2-L^2)/(2*L^2)</f>
        <v>-1050.9375</v>
      </c>
      <c r="D24" s="64">
        <v>-900.76</v>
      </c>
    </row>
    <row r="25" spans="2:4" ht="14.25">
      <c r="B25" s="76" t="s">
        <v>24</v>
      </c>
      <c r="C25" s="77">
        <f>-F*af*(L-af)^2/(4*E*I*L)-(L-aw)^3*(wa*(L+3*aw)+(wL-wa)*(2*L+3*aw)/5)/(48*E*I*L)+M*(L-am)*(3*am-L)/(4*E*I*L)</f>
        <v>-0.00010758101851851855</v>
      </c>
      <c r="D25" s="64"/>
    </row>
    <row r="26" spans="2:4" ht="14.25">
      <c r="B26" s="76" t="s">
        <v>25</v>
      </c>
      <c r="C26" s="72">
        <v>0</v>
      </c>
      <c r="D26" s="64">
        <v>0</v>
      </c>
    </row>
    <row r="27" spans="2:4" ht="14.25">
      <c r="B27" s="76" t="s">
        <v>26</v>
      </c>
      <c r="C27" s="72">
        <v>0</v>
      </c>
      <c r="D27" s="64">
        <v>0</v>
      </c>
    </row>
    <row r="28" spans="2:4" ht="15" thickBot="1">
      <c r="B28" s="78" t="s">
        <v>27</v>
      </c>
      <c r="C28" s="79">
        <v>0</v>
      </c>
      <c r="D28" s="64">
        <v>0</v>
      </c>
    </row>
    <row r="29" ht="13.5" thickTop="1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Slocum</dc:creator>
  <cp:keywords/>
  <dc:description/>
  <cp:lastModifiedBy>xueen</cp:lastModifiedBy>
  <dcterms:created xsi:type="dcterms:W3CDTF">2003-12-29T18:16:21Z</dcterms:created>
  <dcterms:modified xsi:type="dcterms:W3CDTF">2004-09-29T19:43:50Z</dcterms:modified>
  <cp:category/>
  <cp:version/>
  <cp:contentType/>
  <cp:contentStatus/>
</cp:coreProperties>
</file>