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00" windowHeight="12150" activeTab="1"/>
  </bookViews>
  <sheets>
    <sheet name="Sheet1" sheetId="1" r:id="rId1"/>
    <sheet name="FEA" sheetId="2" r:id="rId2"/>
    <sheet name="Sheet3" sheetId="3" r:id="rId3"/>
  </sheets>
  <definedNames>
    <definedName name="a">'Sheet1'!$B$11</definedName>
    <definedName name="b">'Sheet1'!$B$12</definedName>
    <definedName name="C_2">'Sheet1'!$B$18</definedName>
    <definedName name="C_3">'Sheet1'!$B$19</definedName>
    <definedName name="C_8">'Sheet1'!$B$13</definedName>
    <definedName name="C_9">'Sheet1'!$B$14</definedName>
    <definedName name="D">'Sheet1'!$B$5</definedName>
    <definedName name="E">'Sheet1'!$B$9</definedName>
    <definedName name="L_11">'Sheet1'!$B$20</definedName>
    <definedName name="L_17">'Sheet1'!$B$15</definedName>
    <definedName name="Mrb">'Sheet1'!$B$16</definedName>
    <definedName name="q">'Sheet1'!$B$3</definedName>
    <definedName name="Qb">'Sheet1'!$B$17</definedName>
    <definedName name="ro">'Sheet1'!$B$4</definedName>
    <definedName name="t">'Sheet1'!$B$8</definedName>
    <definedName name="v">'Sheet1'!$B$10</definedName>
  </definedNames>
  <calcPr fullCalcOnLoad="1"/>
</workbook>
</file>

<file path=xl/sharedStrings.xml><?xml version="1.0" encoding="utf-8"?>
<sst xmlns="http://schemas.openxmlformats.org/spreadsheetml/2006/main" count="29" uniqueCount="29">
  <si>
    <t>Outer diameter (mm)</t>
  </si>
  <si>
    <t>Inner diameter (mm)</t>
  </si>
  <si>
    <t>thickness (mm)</t>
  </si>
  <si>
    <t>Modulus (N/mm^2)</t>
  </si>
  <si>
    <t>inner radius</t>
  </si>
  <si>
    <t>outer radius</t>
  </si>
  <si>
    <t>poisson ratio</t>
  </si>
  <si>
    <t>E</t>
  </si>
  <si>
    <t>v</t>
  </si>
  <si>
    <t>a</t>
  </si>
  <si>
    <t>b</t>
  </si>
  <si>
    <t>C_8</t>
  </si>
  <si>
    <t>C_9</t>
  </si>
  <si>
    <t>pressure (N/mm^2)</t>
  </si>
  <si>
    <t>q</t>
  </si>
  <si>
    <t>L_17</t>
  </si>
  <si>
    <t>inner radius of load (mm)</t>
  </si>
  <si>
    <t>ro</t>
  </si>
  <si>
    <t>Mrb</t>
  </si>
  <si>
    <t>Qb</t>
  </si>
  <si>
    <t>Plate constant</t>
  </si>
  <si>
    <t>D</t>
  </si>
  <si>
    <t>t</t>
  </si>
  <si>
    <t>C_2</t>
  </si>
  <si>
    <t>C_3</t>
  </si>
  <si>
    <t>L_11</t>
  </si>
  <si>
    <t>from FEA</t>
  </si>
  <si>
    <t>deflection (mm)</t>
  </si>
  <si>
    <t>stress (N/mm^2)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</si>
</sst>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3</xdr:row>
      <xdr:rowOff>47625</xdr:rowOff>
    </xdr:from>
    <xdr:to>
      <xdr:col>15</xdr:col>
      <xdr:colOff>590550</xdr:colOff>
      <xdr:row>19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59082" r="53750" b="20898"/>
        <a:stretch>
          <a:fillRect/>
        </a:stretch>
      </xdr:blipFill>
      <xdr:spPr>
        <a:xfrm>
          <a:off x="3009900" y="533400"/>
          <a:ext cx="753427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142875</xdr:colOff>
      <xdr:row>22</xdr:row>
      <xdr:rowOff>0</xdr:rowOff>
    </xdr:from>
    <xdr:to>
      <xdr:col>20</xdr:col>
      <xdr:colOff>219075</xdr:colOff>
      <xdr:row>61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11563" t="14648" r="2812" b="20410"/>
        <a:stretch>
          <a:fillRect/>
        </a:stretch>
      </xdr:blipFill>
      <xdr:spPr>
        <a:xfrm>
          <a:off x="2781300" y="3562350"/>
          <a:ext cx="10439400" cy="6334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323850</xdr:colOff>
      <xdr:row>58</xdr:row>
      <xdr:rowOff>57150</xdr:rowOff>
    </xdr:from>
    <xdr:to>
      <xdr:col>20</xdr:col>
      <xdr:colOff>114300</xdr:colOff>
      <xdr:row>98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11640" t="16406" r="5078" b="17089"/>
        <a:stretch>
          <a:fillRect/>
        </a:stretch>
      </xdr:blipFill>
      <xdr:spPr>
        <a:xfrm>
          <a:off x="2962275" y="9448800"/>
          <a:ext cx="10153650" cy="6486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133350</xdr:rowOff>
    </xdr:from>
    <xdr:to>
      <xdr:col>9</xdr:col>
      <xdr:colOff>409575</xdr:colOff>
      <xdr:row>23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9843" t="26464" r="12500" b="40234"/>
        <a:stretch>
          <a:fillRect/>
        </a:stretch>
      </xdr:blipFill>
      <xdr:spPr>
        <a:xfrm>
          <a:off x="85725" y="619125"/>
          <a:ext cx="5810250" cy="3248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428625</xdr:colOff>
      <xdr:row>3</xdr:row>
      <xdr:rowOff>104775</xdr:rowOff>
    </xdr:from>
    <xdr:to>
      <xdr:col>19</xdr:col>
      <xdr:colOff>409575</xdr:colOff>
      <xdr:row>23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40312" t="27734" r="9843" b="39843"/>
        <a:stretch>
          <a:fillRect/>
        </a:stretch>
      </xdr:blipFill>
      <xdr:spPr>
        <a:xfrm>
          <a:off x="5915025" y="590550"/>
          <a:ext cx="6076950" cy="3162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3"/>
  <sheetViews>
    <sheetView workbookViewId="0" topLeftCell="A1">
      <selection activeCell="B22" sqref="B22"/>
    </sheetView>
  </sheetViews>
  <sheetFormatPr defaultColWidth="9.140625" defaultRowHeight="12.75"/>
  <cols>
    <col min="1" max="1" width="21.28125" style="0" customWidth="1"/>
  </cols>
  <sheetData>
    <row r="3" spans="1:3" ht="12.75">
      <c r="A3" t="s">
        <v>13</v>
      </c>
      <c r="B3">
        <v>-1</v>
      </c>
      <c r="C3" t="s">
        <v>14</v>
      </c>
    </row>
    <row r="4" spans="1:3" ht="12.75">
      <c r="A4" t="s">
        <v>16</v>
      </c>
      <c r="B4">
        <v>8</v>
      </c>
      <c r="C4" t="s">
        <v>17</v>
      </c>
    </row>
    <row r="5" spans="1:3" ht="12.75">
      <c r="A5" t="s">
        <v>20</v>
      </c>
      <c r="B5" s="2">
        <f>E*t^3/(12*(1-v^2))</f>
        <v>12400.771554390945</v>
      </c>
      <c r="C5" t="s">
        <v>21</v>
      </c>
    </row>
    <row r="6" spans="1:2" ht="12.75">
      <c r="A6" t="s">
        <v>0</v>
      </c>
      <c r="B6">
        <v>32</v>
      </c>
    </row>
    <row r="7" spans="1:2" ht="12.75">
      <c r="A7" t="s">
        <v>1</v>
      </c>
      <c r="B7">
        <v>16</v>
      </c>
    </row>
    <row r="8" spans="1:3" ht="12.75">
      <c r="A8" t="s">
        <v>2</v>
      </c>
      <c r="B8">
        <v>0.88</v>
      </c>
      <c r="C8" t="s">
        <v>22</v>
      </c>
    </row>
    <row r="9" spans="1:3" ht="12.75">
      <c r="A9" t="s">
        <v>3</v>
      </c>
      <c r="B9" s="1">
        <v>200000</v>
      </c>
      <c r="C9" t="s">
        <v>7</v>
      </c>
    </row>
    <row r="10" spans="1:3" ht="12.75">
      <c r="A10" t="s">
        <v>6</v>
      </c>
      <c r="B10">
        <v>0.29</v>
      </c>
      <c r="C10" t="s">
        <v>8</v>
      </c>
    </row>
    <row r="11" spans="1:3" ht="12.75">
      <c r="A11" t="s">
        <v>5</v>
      </c>
      <c r="B11">
        <f>B6/2</f>
        <v>16</v>
      </c>
      <c r="C11" t="s">
        <v>9</v>
      </c>
    </row>
    <row r="12" spans="1:3" ht="12.75">
      <c r="A12" t="s">
        <v>4</v>
      </c>
      <c r="B12">
        <f>B7/2</f>
        <v>8</v>
      </c>
      <c r="C12" t="s">
        <v>10</v>
      </c>
    </row>
    <row r="13" spans="1:2" ht="12.75">
      <c r="A13" t="s">
        <v>11</v>
      </c>
      <c r="B13">
        <f>0.5*(1+v+(1-v)*(b/a)^2)</f>
        <v>0.73375</v>
      </c>
    </row>
    <row r="14" spans="1:2" ht="12.75">
      <c r="A14" t="s">
        <v>12</v>
      </c>
      <c r="B14">
        <f>(b/a)*((1+v)/2*LN(a/b)+(1-v)/4*(1-(b/a)^2))</f>
        <v>0.29010246573058235</v>
      </c>
    </row>
    <row r="15" spans="1:2" ht="12.75">
      <c r="A15" t="s">
        <v>15</v>
      </c>
      <c r="B15">
        <f>0.25*(1-(1-v)/4*(1-(ro/a)^4)-(ro/a)^2*(1+(1+v)*LN(a/ro)))</f>
        <v>0.09001344606735442</v>
      </c>
    </row>
    <row r="16" spans="1:2" ht="12.75">
      <c r="A16" t="s">
        <v>18</v>
      </c>
      <c r="B16">
        <f>-q*a^2/C_8*(C_9/(2*a*b)*(a^2-ro^2)-L_17)</f>
        <v>44.505936936325824</v>
      </c>
    </row>
    <row r="17" spans="1:2" ht="12.75">
      <c r="A17" t="s">
        <v>19</v>
      </c>
      <c r="B17">
        <f>q/(2*b)*(a^2-ro^2)</f>
        <v>-12</v>
      </c>
    </row>
    <row r="18" spans="1:2" ht="12.75">
      <c r="A18" t="s">
        <v>23</v>
      </c>
      <c r="B18">
        <f>0.25*(1-(b/a)^2*(1+2*LN(a/b)))</f>
        <v>0.10085660243000683</v>
      </c>
    </row>
    <row r="19" spans="1:2" ht="12.75">
      <c r="A19" t="s">
        <v>24</v>
      </c>
      <c r="B19">
        <f>(b/(4*a))*(((b/a)^2+1)*LN(a/b)+(b/a)^2-1)</f>
        <v>0.014554246962491468</v>
      </c>
    </row>
    <row r="20" spans="1:2" ht="12.75">
      <c r="A20" t="s">
        <v>25</v>
      </c>
      <c r="B20">
        <f>(1/64)*(1+4*(ro/a)^2-5*(ro/a)^4-4*(ro/a)^2*(2+(ro/a)^2)*LN(a/ro))</f>
        <v>0.001998731933439423</v>
      </c>
    </row>
    <row r="21" ht="12.75">
      <c r="C21" t="s">
        <v>26</v>
      </c>
    </row>
    <row r="22" spans="1:3" ht="12.75">
      <c r="A22" t="s">
        <v>28</v>
      </c>
      <c r="B22" s="2">
        <f>6*Mrb/t^2</f>
        <v>344.8290568413674</v>
      </c>
      <c r="C22">
        <v>272</v>
      </c>
    </row>
    <row r="23" spans="1:3" ht="12.75">
      <c r="A23" t="s">
        <v>27</v>
      </c>
      <c r="B23" s="3">
        <f>Mrb*a^2*C_2/D+Qb*a^3*C_3/D-q*a^4*L_11/D</f>
        <v>0.04553992863889234</v>
      </c>
      <c r="C23">
        <f>0.0000439*1000</f>
        <v>0.0439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32" sqref="L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Slocum</dc:creator>
  <cp:keywords/>
  <dc:description/>
  <cp:lastModifiedBy>Alex Slocum</cp:lastModifiedBy>
  <dcterms:created xsi:type="dcterms:W3CDTF">2006-03-22T18:57:40Z</dcterms:created>
  <dcterms:modified xsi:type="dcterms:W3CDTF">2006-03-22T20:03:44Z</dcterms:modified>
  <cp:category/>
  <cp:version/>
  <cp:contentType/>
  <cp:contentStatus/>
</cp:coreProperties>
</file>